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січень" sheetId="1" r:id="rId1"/>
    <sheet name="лютий" sheetId="2" r:id="rId2"/>
    <sheet name="березень" sheetId="3" r:id="rId3"/>
    <sheet name="1 квартал 2020" sheetId="4" r:id="rId4"/>
  </sheets>
  <definedNames>
    <definedName name="_xlnm.Print_Area" localSheetId="3">'1 квартал 2020'!$A$1:$DK$8</definedName>
    <definedName name="_xlnm.Print_Area" localSheetId="2">'березень'!$A$1:$DK$8</definedName>
    <definedName name="_xlnm.Print_Area" localSheetId="1">'лютий'!$A$1:$DK$7</definedName>
    <definedName name="_xlnm.Print_Area" localSheetId="0">'січень'!$A$1:$DK$7</definedName>
  </definedNames>
  <calcPr fullCalcOnLoad="1"/>
</workbook>
</file>

<file path=xl/sharedStrings.xml><?xml version="1.0" encoding="utf-8"?>
<sst xmlns="http://schemas.openxmlformats.org/spreadsheetml/2006/main" count="704" uniqueCount="78">
  <si>
    <t>Назва закладу освіти</t>
  </si>
  <si>
    <t>№</t>
  </si>
  <si>
    <t>Всього:</t>
  </si>
  <si>
    <t xml:space="preserve"> Кутузівська  ЗОШ</t>
  </si>
  <si>
    <t>підписка</t>
  </si>
  <si>
    <t>Дератизація</t>
  </si>
  <si>
    <t>Обробка та зберігання підручників</t>
  </si>
  <si>
    <t>Навчання з охорони праці</t>
  </si>
  <si>
    <t>Поточний ремонт авто</t>
  </si>
  <si>
    <t>Страховка авто та водія</t>
  </si>
  <si>
    <t>Перевірка димових та вент.каналів</t>
  </si>
  <si>
    <t>Замір опору ізоляції</t>
  </si>
  <si>
    <t>Оренда приміщень шкіл</t>
  </si>
  <si>
    <t>Перезарядка та обслугов.вогнегасників</t>
  </si>
  <si>
    <t>Вогнегасна обробка дерев.конструкцій</t>
  </si>
  <si>
    <t>Поточний ремонт шкіл</t>
  </si>
  <si>
    <t>Експлуатаційні послуги(утримання нерух.майна)</t>
  </si>
  <si>
    <t>Обслуговування бух.програм МЕДОК</t>
  </si>
  <si>
    <t>Користування сервісом, оприлюднення оголошення</t>
  </si>
  <si>
    <t>Послуги в сфері інформатизації замовлень про освіту</t>
  </si>
  <si>
    <t>Тех.обслуговування і повірка тепловодолічильників</t>
  </si>
  <si>
    <t>Заправка катриджа</t>
  </si>
  <si>
    <t>Ремонт принтера</t>
  </si>
  <si>
    <t>АРМ зарплата (Кітенко)</t>
  </si>
  <si>
    <t>Супровід програмне забезпечення (Адельгейм)</t>
  </si>
  <si>
    <t>канцтовари</t>
  </si>
  <si>
    <t>господарчі товари, медаптечка</t>
  </si>
  <si>
    <t>спецодяг</t>
  </si>
  <si>
    <t>класні журнали, атестати</t>
  </si>
  <si>
    <t>бензин, дизпаливо</t>
  </si>
  <si>
    <t>мастила, тосол</t>
  </si>
  <si>
    <t>запчастини</t>
  </si>
  <si>
    <t xml:space="preserve">Тех.контроль транспортних засобів </t>
  </si>
  <si>
    <t>Обробка інформаціії, формування бази данних документів про освіту</t>
  </si>
  <si>
    <t>Розробка проектів АПС</t>
  </si>
  <si>
    <t>Ремонт електрообладнання</t>
  </si>
  <si>
    <t xml:space="preserve">Блискавкозахист, обладнання </t>
  </si>
  <si>
    <t>Атестація робочих місць</t>
  </si>
  <si>
    <t>2230 "Продукти харчування"</t>
  </si>
  <si>
    <t>Разом 2210</t>
  </si>
  <si>
    <t>Разом 2240</t>
  </si>
  <si>
    <t>будматеріали, інше</t>
  </si>
  <si>
    <t>вогнегасники, противопож.щит</t>
  </si>
  <si>
    <t>Телефони, інтернет</t>
  </si>
  <si>
    <t>2111- Заробітна плата</t>
  </si>
  <si>
    <t>2120 - Нарахування на заробітну плату</t>
  </si>
  <si>
    <t>2240 - Оплата  послуг (крім комунальних)</t>
  </si>
  <si>
    <t>2250 - Видатки на відрядження</t>
  </si>
  <si>
    <t>2271 - Оплата теплопостачання</t>
  </si>
  <si>
    <t>2272 - Оплата водопостачання і водовідведення</t>
  </si>
  <si>
    <t>2273 - Оплата електроенергії</t>
  </si>
  <si>
    <t>2275 - Оплата інших енергоносіїв та інших комунальних послуг</t>
  </si>
  <si>
    <t>2282 - Окремі заходи по реалізації державних (регіональних) програм, не віднесені до бюджету розвитку</t>
  </si>
  <si>
    <t>2730 - Інші виплати населенню</t>
  </si>
  <si>
    <t>2800 - Інші видатки</t>
  </si>
  <si>
    <t>ТПВ</t>
  </si>
  <si>
    <t>ВИВІЗ НЕЧИСТОТ</t>
  </si>
  <si>
    <t>ВУГІЛЛЯ</t>
  </si>
  <si>
    <t>2210 - Предмети, матеріали, обладнання та інвентар</t>
  </si>
  <si>
    <t>кассові видатки  за  січень 2020</t>
  </si>
  <si>
    <t>Субвенції</t>
  </si>
  <si>
    <t>державна</t>
  </si>
  <si>
    <t>місцева</t>
  </si>
  <si>
    <t>ВСЬОГО</t>
  </si>
  <si>
    <t>Обслуговування водопідготов. обладнання</t>
  </si>
  <si>
    <t>разом</t>
  </si>
  <si>
    <t>всього</t>
  </si>
  <si>
    <t>Інше, обслуг. Приватбанк</t>
  </si>
  <si>
    <t>Розробка проектів АПС; обслуговування системи ПЗ</t>
  </si>
  <si>
    <t>кассові видатки  за  лютий 2020</t>
  </si>
  <si>
    <t>кассові видатки  за  березень 2020</t>
  </si>
  <si>
    <t>Тех.обслуговування і повірка тепловодолічильників, перевірка роботи трифазного вузла обліку</t>
  </si>
  <si>
    <t>Поточний ремонт шкіл(водопостачання)</t>
  </si>
  <si>
    <t>будматеріали, інше (драбини,)</t>
  </si>
  <si>
    <t>господарчі товари (лампи EXIT)</t>
  </si>
  <si>
    <t>вогнегасники, противопож.щит, укомплектування пожежних рукавів</t>
  </si>
  <si>
    <t>господарчі товари</t>
  </si>
  <si>
    <t>ВИДАТКИ НАВЧАЛЬНИХ ЗАКЛАДІВ ОСВІТИ ХРДА   за  1 квартал 2020                УТОЧНЕНІ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</si>
</sst>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"/>
  </numFmts>
  <fonts count="42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18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7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2" fontId="8" fillId="2" borderId="10" xfId="0" applyNumberFormat="1" applyFont="1" applyFill="1" applyBorder="1" applyAlignment="1">
      <alignment horizontal="center" vertical="center" wrapText="1"/>
    </xf>
    <xf numFmtId="2" fontId="8" fillId="2" borderId="11" xfId="0" applyNumberFormat="1" applyFont="1" applyFill="1" applyBorder="1" applyAlignment="1">
      <alignment horizontal="center" vertical="center" wrapText="1"/>
    </xf>
    <xf numFmtId="2" fontId="9" fillId="2" borderId="11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2" fontId="8" fillId="2" borderId="17" xfId="0" applyNumberFormat="1" applyFont="1" applyFill="1" applyBorder="1" applyAlignment="1">
      <alignment horizontal="center" vertical="center" wrapText="1"/>
    </xf>
    <xf numFmtId="2" fontId="8" fillId="2" borderId="19" xfId="0" applyNumberFormat="1" applyFont="1" applyFill="1" applyBorder="1" applyAlignment="1">
      <alignment horizontal="center" vertical="center" wrapText="1"/>
    </xf>
    <xf numFmtId="2" fontId="8" fillId="2" borderId="20" xfId="0" applyNumberFormat="1" applyFont="1" applyFill="1" applyBorder="1" applyAlignment="1">
      <alignment horizontal="center" vertical="center" wrapText="1"/>
    </xf>
    <xf numFmtId="2" fontId="9" fillId="2" borderId="20" xfId="0" applyNumberFormat="1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2" fontId="9" fillId="25" borderId="2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8" fillId="0" borderId="10" xfId="0" applyNumberFormat="1" applyFont="1" applyBorder="1" applyAlignment="1">
      <alignment horizontal="center" vertical="center" wrapText="1"/>
    </xf>
    <xf numFmtId="2" fontId="8" fillId="2" borderId="22" xfId="0" applyNumberFormat="1" applyFont="1" applyFill="1" applyBorder="1" applyAlignment="1">
      <alignment horizontal="center" vertical="center" wrapText="1"/>
    </xf>
    <xf numFmtId="2" fontId="8" fillId="2" borderId="18" xfId="0" applyNumberFormat="1" applyFont="1" applyFill="1" applyBorder="1" applyAlignment="1">
      <alignment horizontal="center" vertical="center" wrapText="1"/>
    </xf>
    <xf numFmtId="2" fontId="8" fillId="2" borderId="13" xfId="0" applyNumberFormat="1" applyFont="1" applyFill="1" applyBorder="1" applyAlignment="1">
      <alignment horizontal="center" vertical="center" wrapText="1"/>
    </xf>
    <xf numFmtId="2" fontId="8" fillId="2" borderId="15" xfId="0" applyNumberFormat="1" applyFont="1" applyFill="1" applyBorder="1" applyAlignment="1">
      <alignment horizontal="center" vertical="center" wrapText="1"/>
    </xf>
    <xf numFmtId="2" fontId="8" fillId="2" borderId="28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Alignment="1">
      <alignment/>
    </xf>
    <xf numFmtId="0" fontId="9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9" fillId="0" borderId="24" xfId="0" applyFont="1" applyBorder="1" applyAlignment="1">
      <alignment vertical="center" wrapText="1"/>
    </xf>
    <xf numFmtId="0" fontId="9" fillId="0" borderId="24" xfId="0" applyFont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2" fontId="8" fillId="0" borderId="19" xfId="0" applyNumberFormat="1" applyFont="1" applyBorder="1" applyAlignment="1">
      <alignment horizontal="center" vertical="center" wrapText="1"/>
    </xf>
    <xf numFmtId="2" fontId="9" fillId="2" borderId="10" xfId="0" applyNumberFormat="1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DO9"/>
  <sheetViews>
    <sheetView tabSelected="1" view="pageBreakPreview" zoomScale="90" zoomScaleNormal="50" zoomScaleSheetLayoutView="9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8" sqref="A8:DK39"/>
    </sheetView>
  </sheetViews>
  <sheetFormatPr defaultColWidth="9.00390625" defaultRowHeight="12.75"/>
  <cols>
    <col min="1" max="1" width="5.00390625" style="7" customWidth="1"/>
    <col min="2" max="2" width="38.375" style="7" customWidth="1"/>
    <col min="3" max="3" width="16.625" style="7" customWidth="1"/>
    <col min="4" max="5" width="17.75390625" style="7" customWidth="1"/>
    <col min="6" max="7" width="16.875" style="7" customWidth="1"/>
    <col min="8" max="8" width="17.125" style="7" customWidth="1"/>
    <col min="9" max="17" width="14.75390625" style="7" customWidth="1"/>
    <col min="18" max="18" width="15.75390625" style="7" customWidth="1"/>
    <col min="19" max="19" width="14.625" style="7" customWidth="1"/>
    <col min="20" max="20" width="14.75390625" style="7" customWidth="1"/>
    <col min="21" max="21" width="16.25390625" style="7" customWidth="1"/>
    <col min="22" max="22" width="16.00390625" style="7" customWidth="1"/>
    <col min="23" max="23" width="17.00390625" style="7" customWidth="1"/>
    <col min="24" max="24" width="16.375" style="7" customWidth="1"/>
    <col min="25" max="25" width="14.75390625" style="7" customWidth="1"/>
    <col min="26" max="29" width="14.75390625" style="9" customWidth="1"/>
    <col min="30" max="30" width="17.75390625" style="9" customWidth="1"/>
    <col min="31" max="32" width="17.25390625" style="7" customWidth="1"/>
    <col min="33" max="34" width="18.125" style="7" customWidth="1"/>
    <col min="35" max="35" width="17.125" style="7" customWidth="1"/>
    <col min="36" max="36" width="16.25390625" style="7" customWidth="1"/>
    <col min="37" max="37" width="16.875" style="7" customWidth="1"/>
    <col min="38" max="38" width="14.75390625" style="7" customWidth="1"/>
    <col min="39" max="40" width="16.00390625" style="7" customWidth="1"/>
    <col min="41" max="41" width="14.75390625" style="7" customWidth="1"/>
    <col min="42" max="42" width="15.75390625" style="7" customWidth="1"/>
    <col min="43" max="44" width="16.25390625" style="7" customWidth="1"/>
    <col min="45" max="45" width="17.00390625" style="7" customWidth="1"/>
    <col min="46" max="47" width="15.875" style="7" customWidth="1"/>
    <col min="48" max="48" width="16.875" style="7" customWidth="1"/>
    <col min="49" max="50" width="16.00390625" style="7" customWidth="1"/>
    <col min="51" max="51" width="16.25390625" style="7" customWidth="1"/>
    <col min="52" max="52" width="15.875" style="7" customWidth="1"/>
    <col min="53" max="54" width="18.00390625" style="7" customWidth="1"/>
    <col min="55" max="55" width="16.25390625" style="7" customWidth="1"/>
    <col min="56" max="66" width="14.75390625" style="7" customWidth="1"/>
    <col min="67" max="67" width="16.125" style="7" customWidth="1"/>
    <col min="68" max="93" width="14.75390625" style="7" customWidth="1"/>
    <col min="94" max="95" width="17.125" style="7" customWidth="1"/>
    <col min="96" max="96" width="16.625" style="7" customWidth="1"/>
    <col min="97" max="97" width="14.75390625" style="7" customWidth="1"/>
    <col min="98" max="99" width="16.25390625" style="7" customWidth="1"/>
    <col min="100" max="101" width="16.875" style="7" customWidth="1"/>
    <col min="102" max="107" width="15.375" style="7" customWidth="1"/>
    <col min="108" max="109" width="16.375" style="7" customWidth="1"/>
    <col min="110" max="112" width="14.75390625" style="7" customWidth="1"/>
    <col min="113" max="113" width="16.25390625" style="7" customWidth="1"/>
    <col min="114" max="114" width="17.00390625" style="7" customWidth="1"/>
    <col min="115" max="115" width="18.125" style="7" customWidth="1"/>
    <col min="116" max="116" width="14.625" style="0" customWidth="1"/>
    <col min="117" max="117" width="12.875" style="0" customWidth="1"/>
  </cols>
  <sheetData>
    <row r="1" spans="1:115" ht="18" customHeight="1">
      <c r="A1" s="59" t="s">
        <v>59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60"/>
    </row>
    <row r="2" spans="1:115" ht="12.75" customHeight="1" thickBo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60"/>
    </row>
    <row r="3" spans="1:115" ht="18.75" customHeight="1" hidden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0"/>
    </row>
    <row r="4" spans="1:115" s="1" customFormat="1" ht="45.75" customHeight="1">
      <c r="A4" s="62" t="s">
        <v>1</v>
      </c>
      <c r="B4" s="64" t="s">
        <v>0</v>
      </c>
      <c r="C4" s="64" t="s">
        <v>44</v>
      </c>
      <c r="D4" s="64"/>
      <c r="E4" s="64" t="s">
        <v>45</v>
      </c>
      <c r="F4" s="64"/>
      <c r="G4" s="70" t="s">
        <v>58</v>
      </c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2"/>
      <c r="AD4" s="55" t="s">
        <v>38</v>
      </c>
      <c r="AE4" s="56"/>
      <c r="AF4" s="55" t="s">
        <v>46</v>
      </c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56"/>
      <c r="CL4" s="66" t="s">
        <v>40</v>
      </c>
      <c r="CM4" s="66"/>
      <c r="CN4" s="56"/>
      <c r="CO4" s="55" t="s">
        <v>47</v>
      </c>
      <c r="CP4" s="56"/>
      <c r="CQ4" s="55" t="s">
        <v>48</v>
      </c>
      <c r="CR4" s="56"/>
      <c r="CS4" s="55" t="s">
        <v>49</v>
      </c>
      <c r="CT4" s="56"/>
      <c r="CU4" s="55" t="s">
        <v>50</v>
      </c>
      <c r="CV4" s="56"/>
      <c r="CW4" s="82" t="s">
        <v>51</v>
      </c>
      <c r="CX4" s="83"/>
      <c r="CY4" s="83"/>
      <c r="CZ4" s="83"/>
      <c r="DA4" s="83"/>
      <c r="DB4" s="83"/>
      <c r="DC4" s="78" t="s">
        <v>52</v>
      </c>
      <c r="DD4" s="79"/>
      <c r="DE4" s="55" t="s">
        <v>53</v>
      </c>
      <c r="DF4" s="56"/>
      <c r="DG4" s="55" t="s">
        <v>54</v>
      </c>
      <c r="DH4" s="56"/>
      <c r="DI4" s="55" t="s">
        <v>2</v>
      </c>
      <c r="DJ4" s="66"/>
      <c r="DK4" s="67"/>
    </row>
    <row r="5" spans="1:115" s="1" customFormat="1" ht="84.75" customHeight="1" thickBot="1">
      <c r="A5" s="63"/>
      <c r="B5" s="65"/>
      <c r="C5" s="65"/>
      <c r="D5" s="65"/>
      <c r="E5" s="65"/>
      <c r="F5" s="65"/>
      <c r="G5" s="52" t="s">
        <v>28</v>
      </c>
      <c r="H5" s="53"/>
      <c r="I5" s="52" t="s">
        <v>25</v>
      </c>
      <c r="J5" s="53"/>
      <c r="K5" s="52" t="s">
        <v>26</v>
      </c>
      <c r="L5" s="53"/>
      <c r="M5" s="52" t="s">
        <v>27</v>
      </c>
      <c r="N5" s="53"/>
      <c r="O5" s="52" t="s">
        <v>42</v>
      </c>
      <c r="P5" s="53"/>
      <c r="Q5" s="52" t="s">
        <v>41</v>
      </c>
      <c r="R5" s="53"/>
      <c r="S5" s="52" t="s">
        <v>4</v>
      </c>
      <c r="T5" s="53"/>
      <c r="U5" s="52" t="s">
        <v>31</v>
      </c>
      <c r="V5" s="53"/>
      <c r="W5" s="52" t="s">
        <v>30</v>
      </c>
      <c r="X5" s="53"/>
      <c r="Y5" s="52" t="s">
        <v>29</v>
      </c>
      <c r="Z5" s="53"/>
      <c r="AA5" s="52" t="s">
        <v>39</v>
      </c>
      <c r="AB5" s="54"/>
      <c r="AC5" s="53"/>
      <c r="AD5" s="57"/>
      <c r="AE5" s="58"/>
      <c r="AF5" s="52" t="s">
        <v>43</v>
      </c>
      <c r="AG5" s="53"/>
      <c r="AH5" s="52" t="s">
        <v>8</v>
      </c>
      <c r="AI5" s="53"/>
      <c r="AJ5" s="52" t="s">
        <v>9</v>
      </c>
      <c r="AK5" s="53"/>
      <c r="AL5" s="52" t="s">
        <v>32</v>
      </c>
      <c r="AM5" s="53"/>
      <c r="AN5" s="52" t="s">
        <v>5</v>
      </c>
      <c r="AO5" s="53"/>
      <c r="AP5" s="52" t="s">
        <v>64</v>
      </c>
      <c r="AQ5" s="53"/>
      <c r="AR5" s="52" t="s">
        <v>10</v>
      </c>
      <c r="AS5" s="53"/>
      <c r="AT5" s="52" t="s">
        <v>11</v>
      </c>
      <c r="AU5" s="53"/>
      <c r="AV5" s="52" t="s">
        <v>12</v>
      </c>
      <c r="AW5" s="53"/>
      <c r="AX5" s="52" t="s">
        <v>13</v>
      </c>
      <c r="AY5" s="53"/>
      <c r="AZ5" s="52" t="s">
        <v>14</v>
      </c>
      <c r="BA5" s="53"/>
      <c r="BB5" s="52" t="s">
        <v>15</v>
      </c>
      <c r="BC5" s="53"/>
      <c r="BD5" s="52" t="s">
        <v>19</v>
      </c>
      <c r="BE5" s="53"/>
      <c r="BF5" s="52" t="s">
        <v>20</v>
      </c>
      <c r="BG5" s="53"/>
      <c r="BH5" s="52" t="s">
        <v>21</v>
      </c>
      <c r="BI5" s="53"/>
      <c r="BJ5" s="52" t="s">
        <v>22</v>
      </c>
      <c r="BK5" s="53"/>
      <c r="BL5" s="52" t="s">
        <v>23</v>
      </c>
      <c r="BM5" s="53"/>
      <c r="BN5" s="52" t="s">
        <v>24</v>
      </c>
      <c r="BO5" s="53"/>
      <c r="BP5" s="52" t="s">
        <v>16</v>
      </c>
      <c r="BQ5" s="53"/>
      <c r="BR5" s="52" t="s">
        <v>17</v>
      </c>
      <c r="BS5" s="53"/>
      <c r="BT5" s="52" t="s">
        <v>18</v>
      </c>
      <c r="BU5" s="53"/>
      <c r="BV5" s="52" t="s">
        <v>6</v>
      </c>
      <c r="BW5" s="53"/>
      <c r="BX5" s="52" t="s">
        <v>7</v>
      </c>
      <c r="BY5" s="53"/>
      <c r="BZ5" s="52" t="s">
        <v>33</v>
      </c>
      <c r="CA5" s="53"/>
      <c r="CB5" s="52" t="s">
        <v>34</v>
      </c>
      <c r="CC5" s="53"/>
      <c r="CD5" s="52" t="s">
        <v>35</v>
      </c>
      <c r="CE5" s="53"/>
      <c r="CF5" s="52" t="s">
        <v>36</v>
      </c>
      <c r="CG5" s="53"/>
      <c r="CH5" s="52" t="s">
        <v>37</v>
      </c>
      <c r="CI5" s="53"/>
      <c r="CJ5" s="52" t="s">
        <v>67</v>
      </c>
      <c r="CK5" s="73"/>
      <c r="CL5" s="68"/>
      <c r="CM5" s="68"/>
      <c r="CN5" s="58"/>
      <c r="CO5" s="57"/>
      <c r="CP5" s="58"/>
      <c r="CQ5" s="57"/>
      <c r="CR5" s="58"/>
      <c r="CS5" s="57"/>
      <c r="CT5" s="58"/>
      <c r="CU5" s="57"/>
      <c r="CV5" s="58"/>
      <c r="CW5" s="74" t="s">
        <v>57</v>
      </c>
      <c r="CX5" s="75"/>
      <c r="CY5" s="74" t="s">
        <v>55</v>
      </c>
      <c r="CZ5" s="75"/>
      <c r="DA5" s="76" t="s">
        <v>56</v>
      </c>
      <c r="DB5" s="77"/>
      <c r="DC5" s="80"/>
      <c r="DD5" s="81"/>
      <c r="DE5" s="57"/>
      <c r="DF5" s="58"/>
      <c r="DG5" s="57"/>
      <c r="DH5" s="58"/>
      <c r="DI5" s="57"/>
      <c r="DJ5" s="68"/>
      <c r="DK5" s="69"/>
    </row>
    <row r="6" spans="1:115" s="1" customFormat="1" ht="19.5" thickBot="1">
      <c r="A6" s="43"/>
      <c r="B6" s="28" t="s">
        <v>60</v>
      </c>
      <c r="C6" s="28" t="s">
        <v>61</v>
      </c>
      <c r="D6" s="28" t="s">
        <v>62</v>
      </c>
      <c r="E6" s="28" t="s">
        <v>61</v>
      </c>
      <c r="F6" s="28" t="s">
        <v>62</v>
      </c>
      <c r="G6" s="28" t="s">
        <v>61</v>
      </c>
      <c r="H6" s="28" t="s">
        <v>62</v>
      </c>
      <c r="I6" s="28" t="s">
        <v>61</v>
      </c>
      <c r="J6" s="28" t="s">
        <v>62</v>
      </c>
      <c r="K6" s="28" t="s">
        <v>61</v>
      </c>
      <c r="L6" s="28" t="s">
        <v>62</v>
      </c>
      <c r="M6" s="28" t="s">
        <v>61</v>
      </c>
      <c r="N6" s="28" t="s">
        <v>62</v>
      </c>
      <c r="O6" s="28" t="s">
        <v>61</v>
      </c>
      <c r="P6" s="28" t="s">
        <v>62</v>
      </c>
      <c r="Q6" s="28" t="s">
        <v>61</v>
      </c>
      <c r="R6" s="28" t="s">
        <v>62</v>
      </c>
      <c r="S6" s="28" t="s">
        <v>61</v>
      </c>
      <c r="T6" s="28" t="s">
        <v>62</v>
      </c>
      <c r="U6" s="28" t="s">
        <v>61</v>
      </c>
      <c r="V6" s="28" t="s">
        <v>62</v>
      </c>
      <c r="W6" s="28" t="s">
        <v>61</v>
      </c>
      <c r="X6" s="28" t="s">
        <v>62</v>
      </c>
      <c r="Y6" s="28" t="s">
        <v>61</v>
      </c>
      <c r="Z6" s="28" t="s">
        <v>62</v>
      </c>
      <c r="AA6" s="28" t="s">
        <v>61</v>
      </c>
      <c r="AB6" s="28" t="s">
        <v>62</v>
      </c>
      <c r="AC6" s="44" t="s">
        <v>63</v>
      </c>
      <c r="AD6" s="28" t="s">
        <v>61</v>
      </c>
      <c r="AE6" s="28" t="s">
        <v>62</v>
      </c>
      <c r="AF6" s="28" t="s">
        <v>61</v>
      </c>
      <c r="AG6" s="28" t="s">
        <v>62</v>
      </c>
      <c r="AH6" s="28" t="s">
        <v>61</v>
      </c>
      <c r="AI6" s="28" t="s">
        <v>62</v>
      </c>
      <c r="AJ6" s="28" t="s">
        <v>61</v>
      </c>
      <c r="AK6" s="28" t="s">
        <v>62</v>
      </c>
      <c r="AL6" s="28" t="s">
        <v>61</v>
      </c>
      <c r="AM6" s="28" t="s">
        <v>62</v>
      </c>
      <c r="AN6" s="28" t="s">
        <v>61</v>
      </c>
      <c r="AO6" s="28" t="s">
        <v>62</v>
      </c>
      <c r="AP6" s="28" t="s">
        <v>61</v>
      </c>
      <c r="AQ6" s="28" t="s">
        <v>62</v>
      </c>
      <c r="AR6" s="28" t="s">
        <v>61</v>
      </c>
      <c r="AS6" s="28" t="s">
        <v>62</v>
      </c>
      <c r="AT6" s="28" t="s">
        <v>61</v>
      </c>
      <c r="AU6" s="28" t="s">
        <v>62</v>
      </c>
      <c r="AV6" s="28" t="s">
        <v>61</v>
      </c>
      <c r="AW6" s="28" t="s">
        <v>62</v>
      </c>
      <c r="AX6" s="28" t="s">
        <v>61</v>
      </c>
      <c r="AY6" s="28" t="s">
        <v>62</v>
      </c>
      <c r="AZ6" s="28" t="s">
        <v>61</v>
      </c>
      <c r="BA6" s="28" t="s">
        <v>62</v>
      </c>
      <c r="BB6" s="28" t="s">
        <v>61</v>
      </c>
      <c r="BC6" s="28" t="s">
        <v>62</v>
      </c>
      <c r="BD6" s="28" t="s">
        <v>61</v>
      </c>
      <c r="BE6" s="28" t="s">
        <v>62</v>
      </c>
      <c r="BF6" s="28" t="s">
        <v>61</v>
      </c>
      <c r="BG6" s="28" t="s">
        <v>62</v>
      </c>
      <c r="BH6" s="28" t="s">
        <v>61</v>
      </c>
      <c r="BI6" s="28" t="s">
        <v>62</v>
      </c>
      <c r="BJ6" s="28" t="s">
        <v>61</v>
      </c>
      <c r="BK6" s="28" t="s">
        <v>62</v>
      </c>
      <c r="BL6" s="28" t="s">
        <v>61</v>
      </c>
      <c r="BM6" s="28" t="s">
        <v>62</v>
      </c>
      <c r="BN6" s="28" t="s">
        <v>61</v>
      </c>
      <c r="BO6" s="28" t="s">
        <v>62</v>
      </c>
      <c r="BP6" s="28" t="s">
        <v>61</v>
      </c>
      <c r="BQ6" s="28" t="s">
        <v>62</v>
      </c>
      <c r="BR6" s="28" t="s">
        <v>61</v>
      </c>
      <c r="BS6" s="28" t="s">
        <v>62</v>
      </c>
      <c r="BT6" s="28" t="s">
        <v>61</v>
      </c>
      <c r="BU6" s="28" t="s">
        <v>62</v>
      </c>
      <c r="BV6" s="28" t="s">
        <v>61</v>
      </c>
      <c r="BW6" s="28" t="s">
        <v>62</v>
      </c>
      <c r="BX6" s="28" t="s">
        <v>61</v>
      </c>
      <c r="BY6" s="28" t="s">
        <v>62</v>
      </c>
      <c r="BZ6" s="28" t="s">
        <v>61</v>
      </c>
      <c r="CA6" s="28" t="s">
        <v>62</v>
      </c>
      <c r="CB6" s="28" t="s">
        <v>61</v>
      </c>
      <c r="CC6" s="28" t="s">
        <v>62</v>
      </c>
      <c r="CD6" s="28" t="s">
        <v>61</v>
      </c>
      <c r="CE6" s="28" t="s">
        <v>62</v>
      </c>
      <c r="CF6" s="28" t="s">
        <v>61</v>
      </c>
      <c r="CG6" s="28" t="s">
        <v>62</v>
      </c>
      <c r="CH6" s="28" t="s">
        <v>61</v>
      </c>
      <c r="CI6" s="28" t="s">
        <v>62</v>
      </c>
      <c r="CJ6" s="28" t="s">
        <v>61</v>
      </c>
      <c r="CK6" s="28" t="s">
        <v>62</v>
      </c>
      <c r="CL6" s="28" t="s">
        <v>61</v>
      </c>
      <c r="CM6" s="28" t="s">
        <v>62</v>
      </c>
      <c r="CN6" s="45" t="s">
        <v>65</v>
      </c>
      <c r="CO6" s="28" t="s">
        <v>61</v>
      </c>
      <c r="CP6" s="30" t="s">
        <v>62</v>
      </c>
      <c r="CQ6" s="28" t="s">
        <v>61</v>
      </c>
      <c r="CR6" s="30" t="s">
        <v>62</v>
      </c>
      <c r="CS6" s="28" t="s">
        <v>61</v>
      </c>
      <c r="CT6" s="30" t="s">
        <v>62</v>
      </c>
      <c r="CU6" s="28" t="s">
        <v>61</v>
      </c>
      <c r="CV6" s="30" t="s">
        <v>62</v>
      </c>
      <c r="CW6" s="28" t="s">
        <v>61</v>
      </c>
      <c r="CX6" s="30" t="s">
        <v>62</v>
      </c>
      <c r="CY6" s="28" t="s">
        <v>61</v>
      </c>
      <c r="CZ6" s="30" t="s">
        <v>62</v>
      </c>
      <c r="DA6" s="28" t="s">
        <v>61</v>
      </c>
      <c r="DB6" s="30" t="s">
        <v>62</v>
      </c>
      <c r="DC6" s="28" t="s">
        <v>61</v>
      </c>
      <c r="DD6" s="30" t="s">
        <v>62</v>
      </c>
      <c r="DE6" s="28" t="s">
        <v>61</v>
      </c>
      <c r="DF6" s="30" t="s">
        <v>62</v>
      </c>
      <c r="DG6" s="28" t="s">
        <v>61</v>
      </c>
      <c r="DH6" s="30" t="s">
        <v>62</v>
      </c>
      <c r="DI6" s="28" t="s">
        <v>61</v>
      </c>
      <c r="DJ6" s="30" t="s">
        <v>62</v>
      </c>
      <c r="DK6" s="42" t="s">
        <v>66</v>
      </c>
    </row>
    <row r="7" spans="1:119" ht="18.75">
      <c r="A7" s="2">
        <v>16</v>
      </c>
      <c r="B7" s="2" t="s">
        <v>3</v>
      </c>
      <c r="C7" s="35">
        <f>203130.1*0.45</f>
        <v>91408.545</v>
      </c>
      <c r="D7" s="3">
        <f>60317.34*0.45</f>
        <v>27142.803</v>
      </c>
      <c r="E7" s="3">
        <f>44688.62*0.45</f>
        <v>20109.879</v>
      </c>
      <c r="F7" s="3">
        <f>11880.34*0.45</f>
        <v>5346.153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5"/>
      <c r="AA7" s="27">
        <f>G7+I7+K7+M7+O7+Q7+S7+U7+W7+Y7</f>
        <v>0</v>
      </c>
      <c r="AB7" s="27">
        <f>H7+J7+L7+N7+P7+R7+T7+V7+X7+Z7</f>
        <v>0</v>
      </c>
      <c r="AC7" s="27">
        <f>AA7+AB7</f>
        <v>0</v>
      </c>
      <c r="AD7" s="5"/>
      <c r="AE7" s="22"/>
      <c r="AF7" s="17"/>
      <c r="AG7" s="6"/>
      <c r="AH7" s="12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11"/>
      <c r="CK7" s="32"/>
      <c r="CL7" s="15">
        <f>AF7+AH7+AJ7+AL7+AN7+AP7+AR7+AT7+AV7+AX7+AZ7+BB7+BD7+BF7+BH7+BJ7+BL7+BN7+BP7+BR7+BT7+BV7+BX7+BZ7+CB7+CD7+CF7+CH7+CJ7</f>
        <v>0</v>
      </c>
      <c r="CM7" s="15">
        <f>AG7+AI7+AK7+AM7+AO7+AQ7+AS7+AU7+AW7+AY7+BA7+BC7+BE7+BG7+BI7+BK7+BM7+BO7+BQ7+BS7+BU7+BW7+BY7+CA7+CC7+CE7+CG7+CI7+CK7</f>
        <v>0</v>
      </c>
      <c r="CN7" s="15">
        <f>CL7+CM7</f>
        <v>0</v>
      </c>
      <c r="CO7" s="16"/>
      <c r="CP7" s="17"/>
      <c r="CQ7" s="32"/>
      <c r="CR7" s="38">
        <f>205252.7*0.97529</f>
        <v>200180.90578300002</v>
      </c>
      <c r="CS7" s="24"/>
      <c r="CT7" s="11"/>
      <c r="CU7" s="11"/>
      <c r="CV7" s="4">
        <v>7410</v>
      </c>
      <c r="CW7" s="11"/>
      <c r="CX7" s="22"/>
      <c r="CY7" s="14"/>
      <c r="CZ7" s="14"/>
      <c r="DA7" s="14"/>
      <c r="DB7" s="14"/>
      <c r="DC7" s="14"/>
      <c r="DD7" s="13"/>
      <c r="DE7" s="32"/>
      <c r="DF7" s="32"/>
      <c r="DG7" s="31"/>
      <c r="DH7" s="31"/>
      <c r="DI7" s="39">
        <f>C7+E7+AA7+AD7+CL7+CO7+CQ7+CS7+CU7+CW7+CY7+DA7+DC7+DE7+DG7</f>
        <v>111518.424</v>
      </c>
      <c r="DJ7" s="40">
        <f>D7+F7+AB7+AE7+CM7+CP7+CR7+CT7+CV7+CX7+CZ7+DB7+DD7+DF7+DH7</f>
        <v>240079.86178300003</v>
      </c>
      <c r="DK7" s="33">
        <f>DI7+DJ7</f>
        <v>351598.28578300006</v>
      </c>
      <c r="DM7" s="34"/>
      <c r="DO7" s="34"/>
    </row>
    <row r="8" spans="26:115" ht="18.75">
      <c r="Z8" s="8"/>
      <c r="AA8" s="8"/>
      <c r="AB8" s="8"/>
      <c r="AC8" s="8"/>
      <c r="AD8" s="8"/>
      <c r="DK8" s="41" t="e">
        <f>#REF!+#REF!</f>
        <v>#REF!</v>
      </c>
    </row>
    <row r="9" spans="98:115" ht="18.75">
      <c r="CT9" s="10"/>
      <c r="CU9" s="10"/>
      <c r="DK9" s="41" t="e">
        <f>#REF!+#REF!+#REF!+#REF!+#REF!+#REF!+#REF!</f>
        <v>#REF!</v>
      </c>
    </row>
  </sheetData>
  <sheetProtection/>
  <mergeCells count="61">
    <mergeCell ref="CW5:CX5"/>
    <mergeCell ref="CY5:CZ5"/>
    <mergeCell ref="DA5:DB5"/>
    <mergeCell ref="DC4:DD5"/>
    <mergeCell ref="CW4:DB4"/>
    <mergeCell ref="DE4:DF5"/>
    <mergeCell ref="CH5:CI5"/>
    <mergeCell ref="CJ5:CK5"/>
    <mergeCell ref="CL4:CN5"/>
    <mergeCell ref="CO4:CP5"/>
    <mergeCell ref="CQ4:CR5"/>
    <mergeCell ref="CS4:CT5"/>
    <mergeCell ref="AF4:CK4"/>
    <mergeCell ref="BV5:BW5"/>
    <mergeCell ref="BX5:BY5"/>
    <mergeCell ref="BZ5:CA5"/>
    <mergeCell ref="CB5:CC5"/>
    <mergeCell ref="CD5:CE5"/>
    <mergeCell ref="CF5:CG5"/>
    <mergeCell ref="BJ5:BK5"/>
    <mergeCell ref="BL5:BM5"/>
    <mergeCell ref="BN5:BO5"/>
    <mergeCell ref="BP5:BQ5"/>
    <mergeCell ref="BR5:BS5"/>
    <mergeCell ref="BT5:BU5"/>
    <mergeCell ref="U5:V5"/>
    <mergeCell ref="W5:X5"/>
    <mergeCell ref="Y5:Z5"/>
    <mergeCell ref="C4:D5"/>
    <mergeCell ref="E4:F5"/>
    <mergeCell ref="G5:H5"/>
    <mergeCell ref="I5:J5"/>
    <mergeCell ref="K5:L5"/>
    <mergeCell ref="M5:N5"/>
    <mergeCell ref="G4:AC4"/>
    <mergeCell ref="O5:P5"/>
    <mergeCell ref="Q5:R5"/>
    <mergeCell ref="AN5:AO5"/>
    <mergeCell ref="CU4:CV5"/>
    <mergeCell ref="A1:DK3"/>
    <mergeCell ref="A4:A5"/>
    <mergeCell ref="B4:B5"/>
    <mergeCell ref="S5:T5"/>
    <mergeCell ref="DG4:DH5"/>
    <mergeCell ref="DI4:DK5"/>
    <mergeCell ref="AA5:AC5"/>
    <mergeCell ref="AD4:AE5"/>
    <mergeCell ref="AF5:AG5"/>
    <mergeCell ref="AH5:AI5"/>
    <mergeCell ref="AJ5:AK5"/>
    <mergeCell ref="AL5:AM5"/>
    <mergeCell ref="BB5:BC5"/>
    <mergeCell ref="BD5:BE5"/>
    <mergeCell ref="BF5:BG5"/>
    <mergeCell ref="BH5:BI5"/>
    <mergeCell ref="AP5:AQ5"/>
    <mergeCell ref="AR5:AS5"/>
    <mergeCell ref="AT5:AU5"/>
    <mergeCell ref="AV5:AW5"/>
    <mergeCell ref="AX5:AY5"/>
    <mergeCell ref="AZ5:BA5"/>
  </mergeCells>
  <printOptions horizontalCentered="1"/>
  <pageMargins left="0.1968503937007874" right="0.1968503937007874" top="0.35433070866141736" bottom="0.1968503937007874" header="0.1968503937007874" footer="0.5118110236220472"/>
  <pageSetup horizontalDpi="600" verticalDpi="600" orientation="portrait" paperSize="9" scale="43" r:id="rId1"/>
  <colBreaks count="9" manualBreakCount="9">
    <brk id="10" max="53" man="1"/>
    <brk id="22" max="53" man="1"/>
    <brk id="35" max="53" man="1"/>
    <brk id="49" max="53" man="1"/>
    <brk id="63" max="53" man="1"/>
    <brk id="79" max="53" man="1"/>
    <brk id="87" max="53" man="1"/>
    <brk id="102" max="53" man="1"/>
    <brk id="110" max="5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O8"/>
  <sheetViews>
    <sheetView view="pageBreakPreview" zoomScaleNormal="50" zoomScaleSheetLayoutView="100" zoomScalePageLayoutView="0" workbookViewId="0" topLeftCell="A2">
      <selection activeCell="A8" sqref="A8:DK40"/>
    </sheetView>
  </sheetViews>
  <sheetFormatPr defaultColWidth="9.00390625" defaultRowHeight="12.75"/>
  <cols>
    <col min="1" max="1" width="5.00390625" style="7" customWidth="1"/>
    <col min="2" max="2" width="38.375" style="7" customWidth="1"/>
    <col min="3" max="3" width="16.625" style="7" customWidth="1"/>
    <col min="4" max="5" width="17.75390625" style="7" customWidth="1"/>
    <col min="6" max="7" width="16.875" style="7" customWidth="1"/>
    <col min="8" max="8" width="17.125" style="7" customWidth="1"/>
    <col min="9" max="17" width="14.75390625" style="7" customWidth="1"/>
    <col min="18" max="18" width="15.75390625" style="7" customWidth="1"/>
    <col min="19" max="19" width="14.625" style="7" customWidth="1"/>
    <col min="20" max="20" width="14.75390625" style="7" customWidth="1"/>
    <col min="21" max="21" width="16.25390625" style="7" customWidth="1"/>
    <col min="22" max="22" width="16.00390625" style="7" customWidth="1"/>
    <col min="23" max="23" width="17.00390625" style="7" customWidth="1"/>
    <col min="24" max="24" width="16.375" style="7" customWidth="1"/>
    <col min="25" max="25" width="14.75390625" style="7" customWidth="1"/>
    <col min="26" max="29" width="14.75390625" style="9" customWidth="1"/>
    <col min="30" max="30" width="17.75390625" style="9" customWidth="1"/>
    <col min="31" max="32" width="17.25390625" style="7" customWidth="1"/>
    <col min="33" max="34" width="18.125" style="7" customWidth="1"/>
    <col min="35" max="35" width="17.125" style="7" customWidth="1"/>
    <col min="36" max="36" width="16.25390625" style="7" customWidth="1"/>
    <col min="37" max="37" width="16.875" style="7" customWidth="1"/>
    <col min="38" max="38" width="14.75390625" style="7" customWidth="1"/>
    <col min="39" max="40" width="16.00390625" style="7" customWidth="1"/>
    <col min="41" max="41" width="14.75390625" style="7" customWidth="1"/>
    <col min="42" max="42" width="15.75390625" style="7" customWidth="1"/>
    <col min="43" max="44" width="16.25390625" style="7" customWidth="1"/>
    <col min="45" max="45" width="17.00390625" style="7" customWidth="1"/>
    <col min="46" max="47" width="15.875" style="7" customWidth="1"/>
    <col min="48" max="48" width="16.875" style="7" customWidth="1"/>
    <col min="49" max="50" width="16.00390625" style="7" customWidth="1"/>
    <col min="51" max="51" width="16.25390625" style="7" customWidth="1"/>
    <col min="52" max="52" width="15.875" style="7" customWidth="1"/>
    <col min="53" max="54" width="18.00390625" style="7" customWidth="1"/>
    <col min="55" max="55" width="16.25390625" style="7" customWidth="1"/>
    <col min="56" max="66" width="14.75390625" style="7" customWidth="1"/>
    <col min="67" max="67" width="16.125" style="7" customWidth="1"/>
    <col min="68" max="93" width="14.75390625" style="7" customWidth="1"/>
    <col min="94" max="95" width="17.125" style="7" customWidth="1"/>
    <col min="96" max="96" width="16.625" style="7" customWidth="1"/>
    <col min="97" max="97" width="14.75390625" style="7" customWidth="1"/>
    <col min="98" max="99" width="16.25390625" style="7" customWidth="1"/>
    <col min="100" max="101" width="16.875" style="7" customWidth="1"/>
    <col min="102" max="107" width="15.375" style="7" customWidth="1"/>
    <col min="108" max="109" width="16.375" style="7" customWidth="1"/>
    <col min="110" max="112" width="14.75390625" style="7" customWidth="1"/>
    <col min="113" max="113" width="16.25390625" style="7" customWidth="1"/>
    <col min="114" max="114" width="17.00390625" style="7" customWidth="1"/>
    <col min="115" max="115" width="18.125" style="7" customWidth="1"/>
    <col min="116" max="116" width="14.625" style="0" customWidth="1"/>
    <col min="117" max="117" width="12.875" style="0" customWidth="1"/>
  </cols>
  <sheetData>
    <row r="1" spans="1:115" ht="18" customHeight="1">
      <c r="A1" s="59" t="s">
        <v>69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60"/>
    </row>
    <row r="2" spans="1:115" ht="12.75" customHeight="1" thickBo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60"/>
    </row>
    <row r="3" spans="1:115" ht="18.75" customHeight="1" hidden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0"/>
    </row>
    <row r="4" spans="1:115" s="1" customFormat="1" ht="45.75" customHeight="1">
      <c r="A4" s="62" t="s">
        <v>1</v>
      </c>
      <c r="B4" s="64" t="s">
        <v>0</v>
      </c>
      <c r="C4" s="64" t="s">
        <v>44</v>
      </c>
      <c r="D4" s="64"/>
      <c r="E4" s="64" t="s">
        <v>45</v>
      </c>
      <c r="F4" s="64"/>
      <c r="G4" s="70" t="s">
        <v>58</v>
      </c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2"/>
      <c r="AD4" s="55" t="s">
        <v>38</v>
      </c>
      <c r="AE4" s="56"/>
      <c r="AF4" s="55" t="s">
        <v>46</v>
      </c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56"/>
      <c r="CL4" s="66" t="s">
        <v>40</v>
      </c>
      <c r="CM4" s="66"/>
      <c r="CN4" s="56"/>
      <c r="CO4" s="55" t="s">
        <v>47</v>
      </c>
      <c r="CP4" s="56"/>
      <c r="CQ4" s="55" t="s">
        <v>48</v>
      </c>
      <c r="CR4" s="56"/>
      <c r="CS4" s="55" t="s">
        <v>49</v>
      </c>
      <c r="CT4" s="56"/>
      <c r="CU4" s="55" t="s">
        <v>50</v>
      </c>
      <c r="CV4" s="56"/>
      <c r="CW4" s="82" t="s">
        <v>51</v>
      </c>
      <c r="CX4" s="83"/>
      <c r="CY4" s="83"/>
      <c r="CZ4" s="83"/>
      <c r="DA4" s="83"/>
      <c r="DB4" s="83"/>
      <c r="DC4" s="78" t="s">
        <v>52</v>
      </c>
      <c r="DD4" s="79"/>
      <c r="DE4" s="55" t="s">
        <v>53</v>
      </c>
      <c r="DF4" s="56"/>
      <c r="DG4" s="55" t="s">
        <v>54</v>
      </c>
      <c r="DH4" s="56"/>
      <c r="DI4" s="55" t="s">
        <v>2</v>
      </c>
      <c r="DJ4" s="66"/>
      <c r="DK4" s="67"/>
    </row>
    <row r="5" spans="1:115" s="1" customFormat="1" ht="84.75" customHeight="1" thickBot="1">
      <c r="A5" s="63"/>
      <c r="B5" s="65"/>
      <c r="C5" s="65"/>
      <c r="D5" s="65"/>
      <c r="E5" s="65"/>
      <c r="F5" s="65"/>
      <c r="G5" s="52" t="s">
        <v>28</v>
      </c>
      <c r="H5" s="53"/>
      <c r="I5" s="52" t="s">
        <v>25</v>
      </c>
      <c r="J5" s="53"/>
      <c r="K5" s="52" t="s">
        <v>26</v>
      </c>
      <c r="L5" s="53"/>
      <c r="M5" s="52" t="s">
        <v>27</v>
      </c>
      <c r="N5" s="53"/>
      <c r="O5" s="52" t="s">
        <v>42</v>
      </c>
      <c r="P5" s="53"/>
      <c r="Q5" s="52" t="s">
        <v>41</v>
      </c>
      <c r="R5" s="53"/>
      <c r="S5" s="52" t="s">
        <v>4</v>
      </c>
      <c r="T5" s="53"/>
      <c r="U5" s="52" t="s">
        <v>31</v>
      </c>
      <c r="V5" s="53"/>
      <c r="W5" s="52" t="s">
        <v>30</v>
      </c>
      <c r="X5" s="53"/>
      <c r="Y5" s="52" t="s">
        <v>29</v>
      </c>
      <c r="Z5" s="53"/>
      <c r="AA5" s="52" t="s">
        <v>39</v>
      </c>
      <c r="AB5" s="54"/>
      <c r="AC5" s="53"/>
      <c r="AD5" s="57"/>
      <c r="AE5" s="58"/>
      <c r="AF5" s="52" t="s">
        <v>43</v>
      </c>
      <c r="AG5" s="53"/>
      <c r="AH5" s="52" t="s">
        <v>8</v>
      </c>
      <c r="AI5" s="53"/>
      <c r="AJ5" s="52" t="s">
        <v>9</v>
      </c>
      <c r="AK5" s="53"/>
      <c r="AL5" s="52" t="s">
        <v>32</v>
      </c>
      <c r="AM5" s="53"/>
      <c r="AN5" s="52" t="s">
        <v>5</v>
      </c>
      <c r="AO5" s="53"/>
      <c r="AP5" s="52" t="s">
        <v>64</v>
      </c>
      <c r="AQ5" s="53"/>
      <c r="AR5" s="52" t="s">
        <v>10</v>
      </c>
      <c r="AS5" s="53"/>
      <c r="AT5" s="52" t="s">
        <v>11</v>
      </c>
      <c r="AU5" s="53"/>
      <c r="AV5" s="52" t="s">
        <v>12</v>
      </c>
      <c r="AW5" s="53"/>
      <c r="AX5" s="52" t="s">
        <v>13</v>
      </c>
      <c r="AY5" s="53"/>
      <c r="AZ5" s="52" t="s">
        <v>14</v>
      </c>
      <c r="BA5" s="53"/>
      <c r="BB5" s="52" t="s">
        <v>15</v>
      </c>
      <c r="BC5" s="53"/>
      <c r="BD5" s="52" t="s">
        <v>19</v>
      </c>
      <c r="BE5" s="53"/>
      <c r="BF5" s="52" t="s">
        <v>20</v>
      </c>
      <c r="BG5" s="53"/>
      <c r="BH5" s="52" t="s">
        <v>21</v>
      </c>
      <c r="BI5" s="53"/>
      <c r="BJ5" s="52" t="s">
        <v>22</v>
      </c>
      <c r="BK5" s="53"/>
      <c r="BL5" s="52" t="s">
        <v>23</v>
      </c>
      <c r="BM5" s="53"/>
      <c r="BN5" s="52" t="s">
        <v>24</v>
      </c>
      <c r="BO5" s="53"/>
      <c r="BP5" s="52" t="s">
        <v>16</v>
      </c>
      <c r="BQ5" s="53"/>
      <c r="BR5" s="52" t="s">
        <v>17</v>
      </c>
      <c r="BS5" s="53"/>
      <c r="BT5" s="52" t="s">
        <v>18</v>
      </c>
      <c r="BU5" s="53"/>
      <c r="BV5" s="52" t="s">
        <v>6</v>
      </c>
      <c r="BW5" s="53"/>
      <c r="BX5" s="52" t="s">
        <v>7</v>
      </c>
      <c r="BY5" s="53"/>
      <c r="BZ5" s="52" t="s">
        <v>33</v>
      </c>
      <c r="CA5" s="53"/>
      <c r="CB5" s="52" t="s">
        <v>68</v>
      </c>
      <c r="CC5" s="53"/>
      <c r="CD5" s="52" t="s">
        <v>35</v>
      </c>
      <c r="CE5" s="53"/>
      <c r="CF5" s="52" t="s">
        <v>36</v>
      </c>
      <c r="CG5" s="53"/>
      <c r="CH5" s="52" t="s">
        <v>37</v>
      </c>
      <c r="CI5" s="53"/>
      <c r="CJ5" s="52" t="s">
        <v>67</v>
      </c>
      <c r="CK5" s="73"/>
      <c r="CL5" s="68"/>
      <c r="CM5" s="68"/>
      <c r="CN5" s="58"/>
      <c r="CO5" s="57"/>
      <c r="CP5" s="58"/>
      <c r="CQ5" s="57"/>
      <c r="CR5" s="58"/>
      <c r="CS5" s="57"/>
      <c r="CT5" s="58"/>
      <c r="CU5" s="57"/>
      <c r="CV5" s="58"/>
      <c r="CW5" s="74" t="s">
        <v>57</v>
      </c>
      <c r="CX5" s="75"/>
      <c r="CY5" s="74" t="s">
        <v>55</v>
      </c>
      <c r="CZ5" s="75"/>
      <c r="DA5" s="76" t="s">
        <v>56</v>
      </c>
      <c r="DB5" s="77"/>
      <c r="DC5" s="80"/>
      <c r="DD5" s="81"/>
      <c r="DE5" s="57"/>
      <c r="DF5" s="58"/>
      <c r="DG5" s="57"/>
      <c r="DH5" s="58"/>
      <c r="DI5" s="57"/>
      <c r="DJ5" s="68"/>
      <c r="DK5" s="69"/>
    </row>
    <row r="6" spans="1:115" s="1" customFormat="1" ht="19.5" thickBot="1">
      <c r="A6" s="43"/>
      <c r="B6" s="28" t="s">
        <v>60</v>
      </c>
      <c r="C6" s="28" t="s">
        <v>61</v>
      </c>
      <c r="D6" s="28" t="s">
        <v>62</v>
      </c>
      <c r="E6" s="28" t="s">
        <v>61</v>
      </c>
      <c r="F6" s="28" t="s">
        <v>62</v>
      </c>
      <c r="G6" s="28" t="s">
        <v>61</v>
      </c>
      <c r="H6" s="28" t="s">
        <v>62</v>
      </c>
      <c r="I6" s="28" t="s">
        <v>61</v>
      </c>
      <c r="J6" s="28" t="s">
        <v>62</v>
      </c>
      <c r="K6" s="28" t="s">
        <v>61</v>
      </c>
      <c r="L6" s="28" t="s">
        <v>62</v>
      </c>
      <c r="M6" s="28" t="s">
        <v>61</v>
      </c>
      <c r="N6" s="28" t="s">
        <v>62</v>
      </c>
      <c r="O6" s="28" t="s">
        <v>61</v>
      </c>
      <c r="P6" s="28" t="s">
        <v>62</v>
      </c>
      <c r="Q6" s="28" t="s">
        <v>61</v>
      </c>
      <c r="R6" s="28" t="s">
        <v>62</v>
      </c>
      <c r="S6" s="28" t="s">
        <v>61</v>
      </c>
      <c r="T6" s="28" t="s">
        <v>62</v>
      </c>
      <c r="U6" s="28" t="s">
        <v>61</v>
      </c>
      <c r="V6" s="28" t="s">
        <v>62</v>
      </c>
      <c r="W6" s="28" t="s">
        <v>61</v>
      </c>
      <c r="X6" s="28" t="s">
        <v>62</v>
      </c>
      <c r="Y6" s="28" t="s">
        <v>61</v>
      </c>
      <c r="Z6" s="28" t="s">
        <v>62</v>
      </c>
      <c r="AA6" s="28" t="s">
        <v>61</v>
      </c>
      <c r="AB6" s="28" t="s">
        <v>62</v>
      </c>
      <c r="AC6" s="44" t="s">
        <v>63</v>
      </c>
      <c r="AD6" s="28" t="s">
        <v>61</v>
      </c>
      <c r="AE6" s="28" t="s">
        <v>62</v>
      </c>
      <c r="AF6" s="28" t="s">
        <v>61</v>
      </c>
      <c r="AG6" s="28" t="s">
        <v>62</v>
      </c>
      <c r="AH6" s="28" t="s">
        <v>61</v>
      </c>
      <c r="AI6" s="28" t="s">
        <v>62</v>
      </c>
      <c r="AJ6" s="28" t="s">
        <v>61</v>
      </c>
      <c r="AK6" s="28" t="s">
        <v>62</v>
      </c>
      <c r="AL6" s="28" t="s">
        <v>61</v>
      </c>
      <c r="AM6" s="28" t="s">
        <v>62</v>
      </c>
      <c r="AN6" s="28" t="s">
        <v>61</v>
      </c>
      <c r="AO6" s="28" t="s">
        <v>62</v>
      </c>
      <c r="AP6" s="28" t="s">
        <v>61</v>
      </c>
      <c r="AQ6" s="28" t="s">
        <v>62</v>
      </c>
      <c r="AR6" s="28" t="s">
        <v>61</v>
      </c>
      <c r="AS6" s="28" t="s">
        <v>62</v>
      </c>
      <c r="AT6" s="28" t="s">
        <v>61</v>
      </c>
      <c r="AU6" s="28" t="s">
        <v>62</v>
      </c>
      <c r="AV6" s="28" t="s">
        <v>61</v>
      </c>
      <c r="AW6" s="28" t="s">
        <v>62</v>
      </c>
      <c r="AX6" s="28" t="s">
        <v>61</v>
      </c>
      <c r="AY6" s="28" t="s">
        <v>62</v>
      </c>
      <c r="AZ6" s="28" t="s">
        <v>61</v>
      </c>
      <c r="BA6" s="28" t="s">
        <v>62</v>
      </c>
      <c r="BB6" s="28" t="s">
        <v>61</v>
      </c>
      <c r="BC6" s="28" t="s">
        <v>62</v>
      </c>
      <c r="BD6" s="28" t="s">
        <v>61</v>
      </c>
      <c r="BE6" s="28" t="s">
        <v>62</v>
      </c>
      <c r="BF6" s="28" t="s">
        <v>61</v>
      </c>
      <c r="BG6" s="28" t="s">
        <v>62</v>
      </c>
      <c r="BH6" s="28" t="s">
        <v>61</v>
      </c>
      <c r="BI6" s="28" t="s">
        <v>62</v>
      </c>
      <c r="BJ6" s="28" t="s">
        <v>61</v>
      </c>
      <c r="BK6" s="28" t="s">
        <v>62</v>
      </c>
      <c r="BL6" s="28" t="s">
        <v>61</v>
      </c>
      <c r="BM6" s="28" t="s">
        <v>62</v>
      </c>
      <c r="BN6" s="28" t="s">
        <v>61</v>
      </c>
      <c r="BO6" s="28" t="s">
        <v>62</v>
      </c>
      <c r="BP6" s="28" t="s">
        <v>61</v>
      </c>
      <c r="BQ6" s="28" t="s">
        <v>62</v>
      </c>
      <c r="BR6" s="28" t="s">
        <v>61</v>
      </c>
      <c r="BS6" s="28" t="s">
        <v>62</v>
      </c>
      <c r="BT6" s="28" t="s">
        <v>61</v>
      </c>
      <c r="BU6" s="28" t="s">
        <v>62</v>
      </c>
      <c r="BV6" s="28" t="s">
        <v>61</v>
      </c>
      <c r="BW6" s="28" t="s">
        <v>62</v>
      </c>
      <c r="BX6" s="28" t="s">
        <v>61</v>
      </c>
      <c r="BY6" s="28" t="s">
        <v>62</v>
      </c>
      <c r="BZ6" s="28" t="s">
        <v>61</v>
      </c>
      <c r="CA6" s="28" t="s">
        <v>62</v>
      </c>
      <c r="CB6" s="28" t="s">
        <v>61</v>
      </c>
      <c r="CC6" s="28" t="s">
        <v>62</v>
      </c>
      <c r="CD6" s="28" t="s">
        <v>61</v>
      </c>
      <c r="CE6" s="28" t="s">
        <v>62</v>
      </c>
      <c r="CF6" s="28" t="s">
        <v>61</v>
      </c>
      <c r="CG6" s="28" t="s">
        <v>62</v>
      </c>
      <c r="CH6" s="28" t="s">
        <v>61</v>
      </c>
      <c r="CI6" s="28" t="s">
        <v>62</v>
      </c>
      <c r="CJ6" s="28" t="s">
        <v>61</v>
      </c>
      <c r="CK6" s="28" t="s">
        <v>62</v>
      </c>
      <c r="CL6" s="28" t="s">
        <v>61</v>
      </c>
      <c r="CM6" s="28" t="s">
        <v>62</v>
      </c>
      <c r="CN6" s="45" t="s">
        <v>65</v>
      </c>
      <c r="CO6" s="28" t="s">
        <v>61</v>
      </c>
      <c r="CP6" s="30" t="s">
        <v>62</v>
      </c>
      <c r="CQ6" s="28" t="s">
        <v>61</v>
      </c>
      <c r="CR6" s="30" t="s">
        <v>62</v>
      </c>
      <c r="CS6" s="28" t="s">
        <v>61</v>
      </c>
      <c r="CT6" s="30" t="s">
        <v>62</v>
      </c>
      <c r="CU6" s="28" t="s">
        <v>61</v>
      </c>
      <c r="CV6" s="30" t="s">
        <v>62</v>
      </c>
      <c r="CW6" s="28" t="s">
        <v>61</v>
      </c>
      <c r="CX6" s="30" t="s">
        <v>62</v>
      </c>
      <c r="CY6" s="28" t="s">
        <v>61</v>
      </c>
      <c r="CZ6" s="30" t="s">
        <v>62</v>
      </c>
      <c r="DA6" s="28" t="s">
        <v>61</v>
      </c>
      <c r="DB6" s="30" t="s">
        <v>62</v>
      </c>
      <c r="DC6" s="28" t="s">
        <v>61</v>
      </c>
      <c r="DD6" s="30" t="s">
        <v>62</v>
      </c>
      <c r="DE6" s="28" t="s">
        <v>61</v>
      </c>
      <c r="DF6" s="30" t="s">
        <v>62</v>
      </c>
      <c r="DG6" s="28" t="s">
        <v>61</v>
      </c>
      <c r="DH6" s="30" t="s">
        <v>62</v>
      </c>
      <c r="DI6" s="28" t="s">
        <v>61</v>
      </c>
      <c r="DJ6" s="30" t="s">
        <v>62</v>
      </c>
      <c r="DK6" s="42" t="s">
        <v>66</v>
      </c>
    </row>
    <row r="7" spans="1:119" ht="18.75">
      <c r="A7" s="2">
        <v>16</v>
      </c>
      <c r="B7" s="2" t="s">
        <v>3</v>
      </c>
      <c r="C7" s="35">
        <f>201678.41*1.02568</f>
        <v>206857.5115688</v>
      </c>
      <c r="D7" s="3">
        <f>63019.28*1.02568</f>
        <v>64637.615110399995</v>
      </c>
      <c r="E7" s="3">
        <f>45332.16*1.01649</f>
        <v>46079.6873184</v>
      </c>
      <c r="F7" s="3">
        <f>12719.22*1.01649</f>
        <v>12928.959937799998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5"/>
      <c r="AA7" s="27">
        <f>G7+I7+K7+M7+O7+Q7+S7+U7+W7+Y7</f>
        <v>0</v>
      </c>
      <c r="AB7" s="27">
        <f>H7+J7+L7+N7+P7+R7+T7+V7+X7+Z7</f>
        <v>0</v>
      </c>
      <c r="AC7" s="27">
        <f>AA7+AB7</f>
        <v>0</v>
      </c>
      <c r="AD7" s="5"/>
      <c r="AE7" s="22">
        <v>23488.85</v>
      </c>
      <c r="AF7" s="17"/>
      <c r="AG7" s="6"/>
      <c r="AH7" s="12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11"/>
      <c r="CK7" s="32"/>
      <c r="CL7" s="15">
        <f>AF7+AH7+AJ7+AL7+AN7+AP7+AR7+AT7+AV7+AX7+AZ7+BB7+BD7+BF7+BH7+BJ7+BL7+BN7+BP7+BR7+BT7+BV7+BX7+BZ7+CB7+CD7+CF7+CH7+CJ7</f>
        <v>0</v>
      </c>
      <c r="CM7" s="15">
        <f>AG7+AI7+AK7+AM7+AO7+AQ7+AS7+AU7+AW7+AY7+BA7+BC7+BE7+BG7+BI7+BK7+BM7+BO7+BQ7+BS7+BU7+BW7+BY7+CA7+CC7+CE7+CG7+CI7+CK7</f>
        <v>0</v>
      </c>
      <c r="CN7" s="15">
        <f>CL7+CM7</f>
        <v>0</v>
      </c>
      <c r="CO7" s="16"/>
      <c r="CP7" s="17"/>
      <c r="CQ7" s="32"/>
      <c r="CR7" s="38"/>
      <c r="CS7" s="24"/>
      <c r="CT7" s="4">
        <f>150.3+91.5</f>
        <v>241.8</v>
      </c>
      <c r="CU7" s="11"/>
      <c r="CV7" s="4">
        <f>13197.35*0.3573</f>
        <v>4715.413155</v>
      </c>
      <c r="CW7" s="11"/>
      <c r="CX7" s="22"/>
      <c r="CY7" s="14"/>
      <c r="CZ7" s="14"/>
      <c r="DA7" s="14"/>
      <c r="DB7" s="14"/>
      <c r="DC7" s="14"/>
      <c r="DD7" s="38">
        <v>3234</v>
      </c>
      <c r="DE7" s="32"/>
      <c r="DF7" s="32"/>
      <c r="DG7" s="31"/>
      <c r="DH7" s="31"/>
      <c r="DI7" s="39">
        <f>C7+E7+AA7+AD7+CL7+CO7+CQ7+CS7+CU7+CW7+CY7+DA7+DC7+DE7+DG7</f>
        <v>252937.19888719998</v>
      </c>
      <c r="DJ7" s="40">
        <f>D7+F7+AB7+AE7+CM7+CP7+CR7+CT7+CV7+CX7+CZ7+DB7+DD7+DF7+DH7</f>
        <v>109246.63820320001</v>
      </c>
      <c r="DK7" s="33">
        <f>DI7+DJ7</f>
        <v>362183.8370904</v>
      </c>
      <c r="DM7" s="34"/>
      <c r="DO7" s="34"/>
    </row>
    <row r="8" spans="98:115" ht="18.75">
      <c r="CT8" s="10"/>
      <c r="CU8" s="10"/>
      <c r="DK8" s="41" t="e">
        <f>#REF!+#REF!+#REF!+#REF!+#REF!+#REF!+#REF!+#REF!+#REF!+#REF!+#REF!+#REF!+#REF!+#REF!+#REF!+#REF!+#REF!+#REF!+#REF!+#REF!+#REF!+#REF!+#REF!+#REF!+#REF!+#REF!+#REF!+#REF!</f>
        <v>#REF!</v>
      </c>
    </row>
  </sheetData>
  <sheetProtection/>
  <mergeCells count="61">
    <mergeCell ref="CH5:CI5"/>
    <mergeCell ref="CJ5:CK5"/>
    <mergeCell ref="CW5:CX5"/>
    <mergeCell ref="CY5:CZ5"/>
    <mergeCell ref="DA5:DB5"/>
    <mergeCell ref="BV5:BW5"/>
    <mergeCell ref="BX5:BY5"/>
    <mergeCell ref="BZ5:CA5"/>
    <mergeCell ref="CB5:CC5"/>
    <mergeCell ref="CD5:CE5"/>
    <mergeCell ref="CF5:CG5"/>
    <mergeCell ref="BJ5:BK5"/>
    <mergeCell ref="BL5:BM5"/>
    <mergeCell ref="BN5:BO5"/>
    <mergeCell ref="BP5:BQ5"/>
    <mergeCell ref="BR5:BS5"/>
    <mergeCell ref="BT5:BU5"/>
    <mergeCell ref="AX5:AY5"/>
    <mergeCell ref="AZ5:BA5"/>
    <mergeCell ref="BB5:BC5"/>
    <mergeCell ref="BD5:BE5"/>
    <mergeCell ref="BF5:BG5"/>
    <mergeCell ref="BH5:BI5"/>
    <mergeCell ref="AL5:AM5"/>
    <mergeCell ref="AN5:AO5"/>
    <mergeCell ref="AP5:AQ5"/>
    <mergeCell ref="AR5:AS5"/>
    <mergeCell ref="AT5:AU5"/>
    <mergeCell ref="AV5:AW5"/>
    <mergeCell ref="W5:X5"/>
    <mergeCell ref="Y5:Z5"/>
    <mergeCell ref="AA5:AC5"/>
    <mergeCell ref="AF5:AG5"/>
    <mergeCell ref="AH5:AI5"/>
    <mergeCell ref="AJ5:AK5"/>
    <mergeCell ref="DG4:DH5"/>
    <mergeCell ref="DI4:DK5"/>
    <mergeCell ref="G5:H5"/>
    <mergeCell ref="I5:J5"/>
    <mergeCell ref="K5:L5"/>
    <mergeCell ref="M5:N5"/>
    <mergeCell ref="O5:P5"/>
    <mergeCell ref="Q5:R5"/>
    <mergeCell ref="S5:T5"/>
    <mergeCell ref="U5:V5"/>
    <mergeCell ref="CQ4:CR5"/>
    <mergeCell ref="CS4:CT5"/>
    <mergeCell ref="CU4:CV5"/>
    <mergeCell ref="CW4:DB4"/>
    <mergeCell ref="DC4:DD5"/>
    <mergeCell ref="DE4:DF5"/>
    <mergeCell ref="A1:DK3"/>
    <mergeCell ref="A4:A5"/>
    <mergeCell ref="B4:B5"/>
    <mergeCell ref="C4:D5"/>
    <mergeCell ref="E4:F5"/>
    <mergeCell ref="G4:AC4"/>
    <mergeCell ref="AD4:AE5"/>
    <mergeCell ref="AF4:CK4"/>
    <mergeCell ref="CL4:CN5"/>
    <mergeCell ref="CO4:CP5"/>
  </mergeCells>
  <printOptions horizontalCentered="1"/>
  <pageMargins left="0.1968503937007874" right="0.1968503937007874" top="0.35433070866141736" bottom="0.1968503937007874" header="0.1968503937007874" footer="0.5118110236220472"/>
  <pageSetup horizontalDpi="600" verticalDpi="600" orientation="portrait" paperSize="9" scale="43" r:id="rId1"/>
  <colBreaks count="1" manualBreakCount="1">
    <brk id="100" max="5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DO9"/>
  <sheetViews>
    <sheetView view="pageBreakPreview" zoomScale="84" zoomScaleNormal="50" zoomScaleSheetLayoutView="84" zoomScalePageLayoutView="0" workbookViewId="0" topLeftCell="A4">
      <pane xSplit="2" ySplit="3" topLeftCell="C7" activePane="bottomRight" state="frozen"/>
      <selection pane="topLeft" activeCell="A4" sqref="A4"/>
      <selection pane="topRight" activeCell="C4" sqref="C4"/>
      <selection pane="bottomLeft" activeCell="A7" sqref="A7"/>
      <selection pane="bottomRight" activeCell="A8" sqref="A8:DK39"/>
    </sheetView>
  </sheetViews>
  <sheetFormatPr defaultColWidth="9.00390625" defaultRowHeight="12.75"/>
  <cols>
    <col min="1" max="1" width="5.00390625" style="7" customWidth="1"/>
    <col min="2" max="2" width="38.375" style="7" customWidth="1"/>
    <col min="3" max="3" width="16.625" style="7" customWidth="1"/>
    <col min="4" max="5" width="17.75390625" style="7" customWidth="1"/>
    <col min="6" max="7" width="16.875" style="7" customWidth="1"/>
    <col min="8" max="8" width="17.125" style="7" customWidth="1"/>
    <col min="9" max="17" width="14.75390625" style="7" customWidth="1"/>
    <col min="18" max="18" width="15.75390625" style="7" customWidth="1"/>
    <col min="19" max="19" width="14.625" style="7" customWidth="1"/>
    <col min="20" max="20" width="14.75390625" style="7" customWidth="1"/>
    <col min="21" max="21" width="16.25390625" style="7" customWidth="1"/>
    <col min="22" max="22" width="16.00390625" style="7" customWidth="1"/>
    <col min="23" max="23" width="17.00390625" style="7" customWidth="1"/>
    <col min="24" max="24" width="16.375" style="7" customWidth="1"/>
    <col min="25" max="25" width="14.75390625" style="7" customWidth="1"/>
    <col min="26" max="29" width="14.75390625" style="9" customWidth="1"/>
    <col min="30" max="30" width="17.75390625" style="9" customWidth="1"/>
    <col min="31" max="32" width="17.25390625" style="7" customWidth="1"/>
    <col min="33" max="34" width="18.125" style="7" customWidth="1"/>
    <col min="35" max="35" width="17.125" style="7" customWidth="1"/>
    <col min="36" max="36" width="16.25390625" style="7" customWidth="1"/>
    <col min="37" max="37" width="16.875" style="7" customWidth="1"/>
    <col min="38" max="38" width="14.75390625" style="7" customWidth="1"/>
    <col min="39" max="40" width="16.00390625" style="7" customWidth="1"/>
    <col min="41" max="41" width="14.75390625" style="7" customWidth="1"/>
    <col min="42" max="42" width="15.75390625" style="7" customWidth="1"/>
    <col min="43" max="44" width="16.25390625" style="7" customWidth="1"/>
    <col min="45" max="45" width="17.00390625" style="7" customWidth="1"/>
    <col min="46" max="47" width="15.875" style="7" customWidth="1"/>
    <col min="48" max="48" width="16.875" style="7" customWidth="1"/>
    <col min="49" max="50" width="16.00390625" style="7" customWidth="1"/>
    <col min="51" max="51" width="16.25390625" style="7" customWidth="1"/>
    <col min="52" max="52" width="15.875" style="7" customWidth="1"/>
    <col min="53" max="54" width="18.00390625" style="7" customWidth="1"/>
    <col min="55" max="55" width="16.25390625" style="7" customWidth="1"/>
    <col min="56" max="66" width="14.75390625" style="7" customWidth="1"/>
    <col min="67" max="67" width="16.125" style="7" customWidth="1"/>
    <col min="68" max="93" width="14.75390625" style="7" customWidth="1"/>
    <col min="94" max="95" width="17.125" style="7" customWidth="1"/>
    <col min="96" max="96" width="16.625" style="7" customWidth="1"/>
    <col min="97" max="97" width="14.75390625" style="7" customWidth="1"/>
    <col min="98" max="99" width="16.25390625" style="7" customWidth="1"/>
    <col min="100" max="101" width="16.875" style="7" customWidth="1"/>
    <col min="102" max="107" width="15.375" style="7" customWidth="1"/>
    <col min="108" max="109" width="16.375" style="7" customWidth="1"/>
    <col min="110" max="112" width="14.75390625" style="7" customWidth="1"/>
    <col min="113" max="113" width="16.25390625" style="7" customWidth="1"/>
    <col min="114" max="114" width="17.00390625" style="7" customWidth="1"/>
    <col min="115" max="115" width="18.125" style="7" customWidth="1"/>
    <col min="116" max="116" width="14.625" style="0" customWidth="1"/>
    <col min="117" max="117" width="12.875" style="0" customWidth="1"/>
  </cols>
  <sheetData>
    <row r="1" spans="1:115" ht="18" customHeight="1">
      <c r="A1" s="59" t="s">
        <v>70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60"/>
    </row>
    <row r="2" spans="1:115" ht="12.75" customHeight="1" thickBo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60"/>
    </row>
    <row r="3" spans="1:115" ht="18.75" customHeight="1" hidden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0"/>
    </row>
    <row r="4" spans="1:115" s="1" customFormat="1" ht="45.75" customHeight="1">
      <c r="A4" s="62" t="s">
        <v>1</v>
      </c>
      <c r="B4" s="64" t="s">
        <v>0</v>
      </c>
      <c r="C4" s="64" t="s">
        <v>44</v>
      </c>
      <c r="D4" s="64"/>
      <c r="E4" s="64" t="s">
        <v>45</v>
      </c>
      <c r="F4" s="64"/>
      <c r="G4" s="70" t="s">
        <v>58</v>
      </c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2"/>
      <c r="AD4" s="55" t="s">
        <v>38</v>
      </c>
      <c r="AE4" s="56"/>
      <c r="AF4" s="55" t="s">
        <v>46</v>
      </c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56"/>
      <c r="CL4" s="66" t="s">
        <v>40</v>
      </c>
      <c r="CM4" s="66"/>
      <c r="CN4" s="56"/>
      <c r="CO4" s="55" t="s">
        <v>47</v>
      </c>
      <c r="CP4" s="56"/>
      <c r="CQ4" s="55" t="s">
        <v>48</v>
      </c>
      <c r="CR4" s="56"/>
      <c r="CS4" s="55" t="s">
        <v>49</v>
      </c>
      <c r="CT4" s="56"/>
      <c r="CU4" s="55" t="s">
        <v>50</v>
      </c>
      <c r="CV4" s="56"/>
      <c r="CW4" s="82" t="s">
        <v>51</v>
      </c>
      <c r="CX4" s="83"/>
      <c r="CY4" s="83"/>
      <c r="CZ4" s="83"/>
      <c r="DA4" s="83"/>
      <c r="DB4" s="83"/>
      <c r="DC4" s="78" t="s">
        <v>52</v>
      </c>
      <c r="DD4" s="79"/>
      <c r="DE4" s="55" t="s">
        <v>53</v>
      </c>
      <c r="DF4" s="56"/>
      <c r="DG4" s="55" t="s">
        <v>54</v>
      </c>
      <c r="DH4" s="56"/>
      <c r="DI4" s="55" t="s">
        <v>2</v>
      </c>
      <c r="DJ4" s="66"/>
      <c r="DK4" s="67"/>
    </row>
    <row r="5" spans="1:115" s="1" customFormat="1" ht="84.75" customHeight="1" thickBot="1">
      <c r="A5" s="63"/>
      <c r="B5" s="65"/>
      <c r="C5" s="65"/>
      <c r="D5" s="65"/>
      <c r="E5" s="65"/>
      <c r="F5" s="65"/>
      <c r="G5" s="52" t="s">
        <v>28</v>
      </c>
      <c r="H5" s="53"/>
      <c r="I5" s="52" t="s">
        <v>25</v>
      </c>
      <c r="J5" s="53"/>
      <c r="K5" s="52" t="s">
        <v>74</v>
      </c>
      <c r="L5" s="53"/>
      <c r="M5" s="52" t="s">
        <v>27</v>
      </c>
      <c r="N5" s="53"/>
      <c r="O5" s="52" t="s">
        <v>75</v>
      </c>
      <c r="P5" s="53"/>
      <c r="Q5" s="52" t="s">
        <v>73</v>
      </c>
      <c r="R5" s="53"/>
      <c r="S5" s="52" t="s">
        <v>4</v>
      </c>
      <c r="T5" s="53"/>
      <c r="U5" s="52" t="s">
        <v>31</v>
      </c>
      <c r="V5" s="53"/>
      <c r="W5" s="52" t="s">
        <v>30</v>
      </c>
      <c r="X5" s="53"/>
      <c r="Y5" s="52" t="s">
        <v>29</v>
      </c>
      <c r="Z5" s="53"/>
      <c r="AA5" s="52" t="s">
        <v>39</v>
      </c>
      <c r="AB5" s="54"/>
      <c r="AC5" s="53"/>
      <c r="AD5" s="57"/>
      <c r="AE5" s="58"/>
      <c r="AF5" s="52" t="s">
        <v>43</v>
      </c>
      <c r="AG5" s="53"/>
      <c r="AH5" s="52" t="s">
        <v>8</v>
      </c>
      <c r="AI5" s="53"/>
      <c r="AJ5" s="52" t="s">
        <v>9</v>
      </c>
      <c r="AK5" s="53"/>
      <c r="AL5" s="52" t="s">
        <v>32</v>
      </c>
      <c r="AM5" s="53"/>
      <c r="AN5" s="52" t="s">
        <v>5</v>
      </c>
      <c r="AO5" s="53"/>
      <c r="AP5" s="52" t="s">
        <v>64</v>
      </c>
      <c r="AQ5" s="53"/>
      <c r="AR5" s="52" t="s">
        <v>10</v>
      </c>
      <c r="AS5" s="53"/>
      <c r="AT5" s="52" t="s">
        <v>11</v>
      </c>
      <c r="AU5" s="53"/>
      <c r="AV5" s="52" t="s">
        <v>12</v>
      </c>
      <c r="AW5" s="53"/>
      <c r="AX5" s="52" t="s">
        <v>13</v>
      </c>
      <c r="AY5" s="53"/>
      <c r="AZ5" s="52" t="s">
        <v>14</v>
      </c>
      <c r="BA5" s="53"/>
      <c r="BB5" s="52" t="s">
        <v>72</v>
      </c>
      <c r="BC5" s="53"/>
      <c r="BD5" s="52" t="s">
        <v>19</v>
      </c>
      <c r="BE5" s="53"/>
      <c r="BF5" s="76" t="s">
        <v>71</v>
      </c>
      <c r="BG5" s="77"/>
      <c r="BH5" s="52" t="s">
        <v>21</v>
      </c>
      <c r="BI5" s="53"/>
      <c r="BJ5" s="52" t="s">
        <v>22</v>
      </c>
      <c r="BK5" s="53"/>
      <c r="BL5" s="52" t="s">
        <v>23</v>
      </c>
      <c r="BM5" s="53"/>
      <c r="BN5" s="52" t="s">
        <v>24</v>
      </c>
      <c r="BO5" s="53"/>
      <c r="BP5" s="52" t="s">
        <v>16</v>
      </c>
      <c r="BQ5" s="53"/>
      <c r="BR5" s="52" t="s">
        <v>17</v>
      </c>
      <c r="BS5" s="53"/>
      <c r="BT5" s="52" t="s">
        <v>18</v>
      </c>
      <c r="BU5" s="53"/>
      <c r="BV5" s="52" t="s">
        <v>6</v>
      </c>
      <c r="BW5" s="53"/>
      <c r="BX5" s="52" t="s">
        <v>7</v>
      </c>
      <c r="BY5" s="53"/>
      <c r="BZ5" s="52" t="s">
        <v>33</v>
      </c>
      <c r="CA5" s="53"/>
      <c r="CB5" s="52" t="s">
        <v>68</v>
      </c>
      <c r="CC5" s="53"/>
      <c r="CD5" s="52" t="s">
        <v>35</v>
      </c>
      <c r="CE5" s="53"/>
      <c r="CF5" s="52" t="s">
        <v>36</v>
      </c>
      <c r="CG5" s="53"/>
      <c r="CH5" s="52" t="s">
        <v>37</v>
      </c>
      <c r="CI5" s="53"/>
      <c r="CJ5" s="52" t="s">
        <v>67</v>
      </c>
      <c r="CK5" s="73"/>
      <c r="CL5" s="68"/>
      <c r="CM5" s="68"/>
      <c r="CN5" s="58"/>
      <c r="CO5" s="57"/>
      <c r="CP5" s="58"/>
      <c r="CQ5" s="57"/>
      <c r="CR5" s="58"/>
      <c r="CS5" s="57"/>
      <c r="CT5" s="58"/>
      <c r="CU5" s="57"/>
      <c r="CV5" s="58"/>
      <c r="CW5" s="74" t="s">
        <v>57</v>
      </c>
      <c r="CX5" s="75"/>
      <c r="CY5" s="74" t="s">
        <v>55</v>
      </c>
      <c r="CZ5" s="75"/>
      <c r="DA5" s="76" t="s">
        <v>56</v>
      </c>
      <c r="DB5" s="77"/>
      <c r="DC5" s="80"/>
      <c r="DD5" s="81"/>
      <c r="DE5" s="57"/>
      <c r="DF5" s="58"/>
      <c r="DG5" s="57"/>
      <c r="DH5" s="58"/>
      <c r="DI5" s="57"/>
      <c r="DJ5" s="68"/>
      <c r="DK5" s="69"/>
    </row>
    <row r="6" spans="1:115" s="1" customFormat="1" ht="19.5" thickBot="1">
      <c r="A6" s="43"/>
      <c r="B6" s="28" t="s">
        <v>60</v>
      </c>
      <c r="C6" s="28" t="s">
        <v>61</v>
      </c>
      <c r="D6" s="28" t="s">
        <v>62</v>
      </c>
      <c r="E6" s="28" t="s">
        <v>61</v>
      </c>
      <c r="F6" s="28" t="s">
        <v>62</v>
      </c>
      <c r="G6" s="28" t="s">
        <v>61</v>
      </c>
      <c r="H6" s="28" t="s">
        <v>62</v>
      </c>
      <c r="I6" s="28" t="s">
        <v>61</v>
      </c>
      <c r="J6" s="28" t="s">
        <v>62</v>
      </c>
      <c r="K6" s="28" t="s">
        <v>61</v>
      </c>
      <c r="L6" s="28" t="s">
        <v>62</v>
      </c>
      <c r="M6" s="28" t="s">
        <v>61</v>
      </c>
      <c r="N6" s="28" t="s">
        <v>62</v>
      </c>
      <c r="O6" s="28" t="s">
        <v>61</v>
      </c>
      <c r="P6" s="28" t="s">
        <v>62</v>
      </c>
      <c r="Q6" s="28" t="s">
        <v>61</v>
      </c>
      <c r="R6" s="28" t="s">
        <v>62</v>
      </c>
      <c r="S6" s="28" t="s">
        <v>61</v>
      </c>
      <c r="T6" s="28" t="s">
        <v>62</v>
      </c>
      <c r="U6" s="28" t="s">
        <v>61</v>
      </c>
      <c r="V6" s="28" t="s">
        <v>62</v>
      </c>
      <c r="W6" s="28" t="s">
        <v>61</v>
      </c>
      <c r="X6" s="28" t="s">
        <v>62</v>
      </c>
      <c r="Y6" s="28" t="s">
        <v>61</v>
      </c>
      <c r="Z6" s="28" t="s">
        <v>62</v>
      </c>
      <c r="AA6" s="28" t="s">
        <v>61</v>
      </c>
      <c r="AB6" s="28" t="s">
        <v>62</v>
      </c>
      <c r="AC6" s="44" t="s">
        <v>63</v>
      </c>
      <c r="AD6" s="28" t="s">
        <v>61</v>
      </c>
      <c r="AE6" s="28" t="s">
        <v>62</v>
      </c>
      <c r="AF6" s="28" t="s">
        <v>61</v>
      </c>
      <c r="AG6" s="28" t="s">
        <v>62</v>
      </c>
      <c r="AH6" s="28" t="s">
        <v>61</v>
      </c>
      <c r="AI6" s="28" t="s">
        <v>62</v>
      </c>
      <c r="AJ6" s="28" t="s">
        <v>61</v>
      </c>
      <c r="AK6" s="28" t="s">
        <v>62</v>
      </c>
      <c r="AL6" s="28" t="s">
        <v>61</v>
      </c>
      <c r="AM6" s="28" t="s">
        <v>62</v>
      </c>
      <c r="AN6" s="28" t="s">
        <v>61</v>
      </c>
      <c r="AO6" s="28" t="s">
        <v>62</v>
      </c>
      <c r="AP6" s="28" t="s">
        <v>61</v>
      </c>
      <c r="AQ6" s="28" t="s">
        <v>62</v>
      </c>
      <c r="AR6" s="28" t="s">
        <v>61</v>
      </c>
      <c r="AS6" s="28" t="s">
        <v>62</v>
      </c>
      <c r="AT6" s="28" t="s">
        <v>61</v>
      </c>
      <c r="AU6" s="28" t="s">
        <v>62</v>
      </c>
      <c r="AV6" s="28" t="s">
        <v>61</v>
      </c>
      <c r="AW6" s="28" t="s">
        <v>62</v>
      </c>
      <c r="AX6" s="28" t="s">
        <v>61</v>
      </c>
      <c r="AY6" s="28" t="s">
        <v>62</v>
      </c>
      <c r="AZ6" s="28" t="s">
        <v>61</v>
      </c>
      <c r="BA6" s="28" t="s">
        <v>62</v>
      </c>
      <c r="BB6" s="28" t="s">
        <v>61</v>
      </c>
      <c r="BC6" s="28" t="s">
        <v>62</v>
      </c>
      <c r="BD6" s="28" t="s">
        <v>61</v>
      </c>
      <c r="BE6" s="28" t="s">
        <v>62</v>
      </c>
      <c r="BF6" s="28" t="s">
        <v>61</v>
      </c>
      <c r="BG6" s="28" t="s">
        <v>62</v>
      </c>
      <c r="BH6" s="28" t="s">
        <v>61</v>
      </c>
      <c r="BI6" s="28" t="s">
        <v>62</v>
      </c>
      <c r="BJ6" s="28" t="s">
        <v>61</v>
      </c>
      <c r="BK6" s="28" t="s">
        <v>62</v>
      </c>
      <c r="BL6" s="28" t="s">
        <v>61</v>
      </c>
      <c r="BM6" s="28" t="s">
        <v>62</v>
      </c>
      <c r="BN6" s="28" t="s">
        <v>61</v>
      </c>
      <c r="BO6" s="28" t="s">
        <v>62</v>
      </c>
      <c r="BP6" s="28" t="s">
        <v>61</v>
      </c>
      <c r="BQ6" s="28" t="s">
        <v>62</v>
      </c>
      <c r="BR6" s="28" t="s">
        <v>61</v>
      </c>
      <c r="BS6" s="28" t="s">
        <v>62</v>
      </c>
      <c r="BT6" s="28" t="s">
        <v>61</v>
      </c>
      <c r="BU6" s="28" t="s">
        <v>62</v>
      </c>
      <c r="BV6" s="28" t="s">
        <v>61</v>
      </c>
      <c r="BW6" s="28" t="s">
        <v>62</v>
      </c>
      <c r="BX6" s="28" t="s">
        <v>61</v>
      </c>
      <c r="BY6" s="28" t="s">
        <v>62</v>
      </c>
      <c r="BZ6" s="28" t="s">
        <v>61</v>
      </c>
      <c r="CA6" s="28" t="s">
        <v>62</v>
      </c>
      <c r="CB6" s="28" t="s">
        <v>61</v>
      </c>
      <c r="CC6" s="28" t="s">
        <v>62</v>
      </c>
      <c r="CD6" s="28" t="s">
        <v>61</v>
      </c>
      <c r="CE6" s="28" t="s">
        <v>62</v>
      </c>
      <c r="CF6" s="28" t="s">
        <v>61</v>
      </c>
      <c r="CG6" s="28" t="s">
        <v>62</v>
      </c>
      <c r="CH6" s="28" t="s">
        <v>61</v>
      </c>
      <c r="CI6" s="28" t="s">
        <v>62</v>
      </c>
      <c r="CJ6" s="28" t="s">
        <v>61</v>
      </c>
      <c r="CK6" s="28" t="s">
        <v>62</v>
      </c>
      <c r="CL6" s="28" t="s">
        <v>61</v>
      </c>
      <c r="CM6" s="28" t="s">
        <v>62</v>
      </c>
      <c r="CN6" s="45" t="s">
        <v>65</v>
      </c>
      <c r="CO6" s="28" t="s">
        <v>61</v>
      </c>
      <c r="CP6" s="30" t="s">
        <v>62</v>
      </c>
      <c r="CQ6" s="28" t="s">
        <v>61</v>
      </c>
      <c r="CR6" s="30" t="s">
        <v>62</v>
      </c>
      <c r="CS6" s="28" t="s">
        <v>61</v>
      </c>
      <c r="CT6" s="30" t="s">
        <v>62</v>
      </c>
      <c r="CU6" s="28" t="s">
        <v>61</v>
      </c>
      <c r="CV6" s="30" t="s">
        <v>62</v>
      </c>
      <c r="CW6" s="28" t="s">
        <v>61</v>
      </c>
      <c r="CX6" s="30" t="s">
        <v>62</v>
      </c>
      <c r="CY6" s="28" t="s">
        <v>61</v>
      </c>
      <c r="CZ6" s="30" t="s">
        <v>62</v>
      </c>
      <c r="DA6" s="28" t="s">
        <v>61</v>
      </c>
      <c r="DB6" s="30" t="s">
        <v>62</v>
      </c>
      <c r="DC6" s="28" t="s">
        <v>61</v>
      </c>
      <c r="DD6" s="30" t="s">
        <v>62</v>
      </c>
      <c r="DE6" s="28" t="s">
        <v>61</v>
      </c>
      <c r="DF6" s="30" t="s">
        <v>62</v>
      </c>
      <c r="DG6" s="28" t="s">
        <v>61</v>
      </c>
      <c r="DH6" s="30" t="s">
        <v>62</v>
      </c>
      <c r="DI6" s="28" t="s">
        <v>61</v>
      </c>
      <c r="DJ6" s="30" t="s">
        <v>62</v>
      </c>
      <c r="DK6" s="42" t="s">
        <v>66</v>
      </c>
    </row>
    <row r="7" spans="1:119" ht="18.75">
      <c r="A7" s="2">
        <v>16</v>
      </c>
      <c r="B7" s="2" t="s">
        <v>3</v>
      </c>
      <c r="C7" s="35">
        <f>(201083.28)*1.0052</f>
        <v>202128.91305600002</v>
      </c>
      <c r="D7" s="3">
        <f>67396.98*1.0052</f>
        <v>67747.444296</v>
      </c>
      <c r="E7" s="3">
        <f>(45033.82)*1.0062</f>
        <v>45313.029684</v>
      </c>
      <c r="F7" s="3">
        <f>13714.44*1.0062</f>
        <v>13799.469528</v>
      </c>
      <c r="G7" s="4"/>
      <c r="H7" s="4"/>
      <c r="I7" s="4"/>
      <c r="J7" s="4"/>
      <c r="K7" s="4"/>
      <c r="L7" s="4">
        <v>580</v>
      </c>
      <c r="M7" s="4"/>
      <c r="N7" s="4"/>
      <c r="O7" s="4"/>
      <c r="P7" s="4">
        <v>1000</v>
      </c>
      <c r="Q7" s="4"/>
      <c r="R7" s="4"/>
      <c r="S7" s="4"/>
      <c r="T7" s="4"/>
      <c r="U7" s="4"/>
      <c r="V7" s="4"/>
      <c r="W7" s="4"/>
      <c r="X7" s="4"/>
      <c r="Y7" s="4"/>
      <c r="Z7" s="5"/>
      <c r="AA7" s="27">
        <f>G7+I7+K7+M7+O7+Q7+S7+U7+W7+Y7</f>
        <v>0</v>
      </c>
      <c r="AB7" s="27">
        <f>H7+J7+L7+N7+P7+R7+T7+V7+X7+Z7</f>
        <v>1580</v>
      </c>
      <c r="AC7" s="27">
        <f>AA7+AB7</f>
        <v>1580</v>
      </c>
      <c r="AD7" s="5"/>
      <c r="AE7" s="36">
        <v>17178.3</v>
      </c>
      <c r="AF7" s="17"/>
      <c r="AG7" s="6">
        <v>80.52</v>
      </c>
      <c r="AH7" s="12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>
        <v>189</v>
      </c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11"/>
      <c r="CK7" s="32"/>
      <c r="CL7" s="15">
        <f>AF7+AH7+AJ7+AL7+AN7+AP7+AR7+AT7+AV7+AX7+AZ7+BB7+BD7+BF7+BH7+BJ7+BL7+BN7+BP7+BR7+BT7+BV7+BX7+BZ7+CB7+CD7+CF7+CH7+CJ7</f>
        <v>0</v>
      </c>
      <c r="CM7" s="15">
        <f>AG7+AI7+AK7+AM7+AO7+AQ7+AS7+AU7+AW7+AY7+BA7+BC7+BE7+BG7+BI7+BK7+BM7+BO7+BQ7+BS7+BU7+BW7+BY7+CA7+CC7+CE7+CG7+CI7+CK7</f>
        <v>269.52</v>
      </c>
      <c r="CN7" s="15">
        <f>CL7+CM7</f>
        <v>269.52</v>
      </c>
      <c r="CO7" s="16"/>
      <c r="CP7" s="17"/>
      <c r="CQ7" s="32"/>
      <c r="CR7" s="38">
        <v>168709.27</v>
      </c>
      <c r="CS7" s="24"/>
      <c r="CT7" s="4">
        <v>612.56</v>
      </c>
      <c r="CU7" s="11"/>
      <c r="CV7" s="4">
        <f>6147.41*0.74</f>
        <v>4549.0833999999995</v>
      </c>
      <c r="CW7" s="11"/>
      <c r="CX7" s="22"/>
      <c r="CY7" s="14"/>
      <c r="CZ7" s="14"/>
      <c r="DA7" s="14"/>
      <c r="DB7" s="14"/>
      <c r="DC7" s="14"/>
      <c r="DD7" s="38">
        <v>1540</v>
      </c>
      <c r="DE7" s="32"/>
      <c r="DF7" s="32"/>
      <c r="DG7" s="31"/>
      <c r="DH7" s="31"/>
      <c r="DI7" s="39">
        <f>C7+E7+AA7+AD7+CL7+CO7+CQ7+CS7+CU7+CW7+CY7+DA7+DC7+DE7+DG7</f>
        <v>247441.94274000003</v>
      </c>
      <c r="DJ7" s="40">
        <f>D7+F7+AB7+AE7+CM7+CP7+CR7+CT7+CV7+CX7+CZ7+DB7+DD7+DF7+DH7</f>
        <v>275985.647224</v>
      </c>
      <c r="DK7" s="33">
        <f>DI7+DJ7</f>
        <v>523427.58996400004</v>
      </c>
      <c r="DM7" s="34"/>
      <c r="DO7" s="34"/>
    </row>
    <row r="8" spans="26:115" ht="18.75">
      <c r="Z8" s="8"/>
      <c r="AA8" s="8"/>
      <c r="AB8" s="8"/>
      <c r="AC8" s="8"/>
      <c r="AD8" s="8"/>
      <c r="DK8" s="41" t="e">
        <f>#REF!+#REF!</f>
        <v>#REF!</v>
      </c>
    </row>
    <row r="9" spans="98:116" ht="18.75">
      <c r="CT9" s="10"/>
      <c r="CU9" s="10"/>
      <c r="DK9" s="41" t="e">
        <f>#REF!+#REF!+#REF!+#REF!+#REF!+#REF!+#REF!+#REF!+#REF!+#REF!+#REF!+#REF!+#REF!+#REF!+#REF!+#REF!+#REF!+#REF!+#REF!+#REF!+#REF!+#REF!+#REF!+#REF!+#REF!+#REF!+#REF!+#REF!</f>
        <v>#REF!</v>
      </c>
      <c r="DL9">
        <v>19234866.44</v>
      </c>
    </row>
  </sheetData>
  <sheetProtection/>
  <mergeCells count="61">
    <mergeCell ref="A1:DK3"/>
    <mergeCell ref="A4:A5"/>
    <mergeCell ref="B4:B5"/>
    <mergeCell ref="C4:D5"/>
    <mergeCell ref="E4:F5"/>
    <mergeCell ref="G4:AC4"/>
    <mergeCell ref="AD4:AE5"/>
    <mergeCell ref="AF4:CK4"/>
    <mergeCell ref="CL4:CN5"/>
    <mergeCell ref="CO4:CP5"/>
    <mergeCell ref="CQ4:CR5"/>
    <mergeCell ref="CS4:CT5"/>
    <mergeCell ref="CU4:CV5"/>
    <mergeCell ref="CW4:DB4"/>
    <mergeCell ref="DC4:DD5"/>
    <mergeCell ref="DE4:DF5"/>
    <mergeCell ref="DG4:DH5"/>
    <mergeCell ref="DI4:DK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C5"/>
    <mergeCell ref="AF5:AG5"/>
    <mergeCell ref="AH5:AI5"/>
    <mergeCell ref="AJ5:AK5"/>
    <mergeCell ref="AL5:AM5"/>
    <mergeCell ref="AN5:AO5"/>
    <mergeCell ref="AP5:AQ5"/>
    <mergeCell ref="AR5:AS5"/>
    <mergeCell ref="AT5:AU5"/>
    <mergeCell ref="AV5:AW5"/>
    <mergeCell ref="AX5:AY5"/>
    <mergeCell ref="AZ5:BA5"/>
    <mergeCell ref="BB5:BC5"/>
    <mergeCell ref="BD5:BE5"/>
    <mergeCell ref="BF5:BG5"/>
    <mergeCell ref="BH5:BI5"/>
    <mergeCell ref="CF5:CG5"/>
    <mergeCell ref="BJ5:BK5"/>
    <mergeCell ref="BL5:BM5"/>
    <mergeCell ref="BN5:BO5"/>
    <mergeCell ref="BP5:BQ5"/>
    <mergeCell ref="BR5:BS5"/>
    <mergeCell ref="BT5:BU5"/>
    <mergeCell ref="CH5:CI5"/>
    <mergeCell ref="CJ5:CK5"/>
    <mergeCell ref="CW5:CX5"/>
    <mergeCell ref="CY5:CZ5"/>
    <mergeCell ref="DA5:DB5"/>
    <mergeCell ref="BV5:BW5"/>
    <mergeCell ref="BX5:BY5"/>
    <mergeCell ref="BZ5:CA5"/>
    <mergeCell ref="CB5:CC5"/>
    <mergeCell ref="CD5:CE5"/>
  </mergeCells>
  <printOptions horizontalCentered="1"/>
  <pageMargins left="0.19" right="0.2" top="0.36" bottom="0.1968503937007874" header="0.2" footer="0.5118110236220472"/>
  <pageSetup horizontalDpi="600" verticalDpi="600" orientation="portrait" paperSize="9" scale="35" r:id="rId1"/>
  <colBreaks count="7" manualBreakCount="7">
    <brk id="12" max="65535" man="1"/>
    <brk id="29" max="54" man="1"/>
    <brk id="45" max="54" man="1"/>
    <brk id="63" max="54" man="1"/>
    <brk id="77" max="54" man="1"/>
    <brk id="92" max="65535" man="1"/>
    <brk id="110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DO9"/>
  <sheetViews>
    <sheetView view="pageBreakPreview" zoomScale="95" zoomScaleSheetLayoutView="95" zoomScalePageLayoutView="0" workbookViewId="0" topLeftCell="A1">
      <pane xSplit="4" ySplit="1" topLeftCell="DI2" activePane="bottomRight" state="frozen"/>
      <selection pane="topLeft" activeCell="A1" sqref="A1"/>
      <selection pane="topRight" activeCell="E1" sqref="E1"/>
      <selection pane="bottomLeft" activeCell="A6" sqref="A6"/>
      <selection pane="bottomRight" activeCell="DI16" sqref="DI16"/>
    </sheetView>
  </sheetViews>
  <sheetFormatPr defaultColWidth="9.00390625" defaultRowHeight="12.75"/>
  <cols>
    <col min="1" max="1" width="5.00390625" style="7" customWidth="1"/>
    <col min="2" max="2" width="38.375" style="7" customWidth="1"/>
    <col min="3" max="3" width="16.625" style="7" customWidth="1"/>
    <col min="4" max="5" width="17.75390625" style="7" customWidth="1"/>
    <col min="6" max="7" width="16.875" style="7" customWidth="1"/>
    <col min="8" max="8" width="17.125" style="7" customWidth="1"/>
    <col min="9" max="17" width="14.75390625" style="7" customWidth="1"/>
    <col min="18" max="18" width="15.75390625" style="7" customWidth="1"/>
    <col min="19" max="19" width="14.625" style="7" customWidth="1"/>
    <col min="20" max="20" width="14.75390625" style="7" customWidth="1"/>
    <col min="21" max="21" width="16.25390625" style="7" customWidth="1"/>
    <col min="22" max="22" width="16.00390625" style="7" customWidth="1"/>
    <col min="23" max="23" width="17.00390625" style="7" customWidth="1"/>
    <col min="24" max="24" width="16.375" style="7" customWidth="1"/>
    <col min="25" max="25" width="14.75390625" style="7" customWidth="1"/>
    <col min="26" max="29" width="14.75390625" style="9" customWidth="1"/>
    <col min="30" max="30" width="17.75390625" style="9" customWidth="1"/>
    <col min="31" max="31" width="19.875" style="7" customWidth="1"/>
    <col min="32" max="32" width="17.25390625" style="7" customWidth="1"/>
    <col min="33" max="34" width="18.125" style="7" customWidth="1"/>
    <col min="35" max="35" width="17.125" style="7" customWidth="1"/>
    <col min="36" max="36" width="16.25390625" style="7" customWidth="1"/>
    <col min="37" max="37" width="16.875" style="7" customWidth="1"/>
    <col min="38" max="38" width="14.75390625" style="7" customWidth="1"/>
    <col min="39" max="40" width="16.00390625" style="7" customWidth="1"/>
    <col min="41" max="41" width="14.75390625" style="7" customWidth="1"/>
    <col min="42" max="42" width="15.75390625" style="7" customWidth="1"/>
    <col min="43" max="44" width="16.25390625" style="7" customWidth="1"/>
    <col min="45" max="45" width="17.00390625" style="7" customWidth="1"/>
    <col min="46" max="47" width="15.875" style="7" customWidth="1"/>
    <col min="48" max="48" width="16.875" style="7" customWidth="1"/>
    <col min="49" max="50" width="16.00390625" style="7" customWidth="1"/>
    <col min="51" max="51" width="16.25390625" style="7" customWidth="1"/>
    <col min="52" max="54" width="18.00390625" style="7" customWidth="1"/>
    <col min="55" max="55" width="16.25390625" style="7" customWidth="1"/>
    <col min="56" max="66" width="14.75390625" style="7" customWidth="1"/>
    <col min="67" max="67" width="16.125" style="7" customWidth="1"/>
    <col min="68" max="93" width="14.75390625" style="7" customWidth="1"/>
    <col min="94" max="95" width="17.125" style="7" customWidth="1"/>
    <col min="96" max="96" width="16.625" style="7" customWidth="1"/>
    <col min="97" max="97" width="15.625" style="7" customWidth="1"/>
    <col min="98" max="99" width="16.25390625" style="7" customWidth="1"/>
    <col min="100" max="101" width="16.875" style="7" customWidth="1"/>
    <col min="102" max="107" width="15.375" style="7" customWidth="1"/>
    <col min="108" max="109" width="16.375" style="7" customWidth="1"/>
    <col min="110" max="110" width="14.75390625" style="7" customWidth="1"/>
    <col min="111" max="111" width="15.25390625" style="7" customWidth="1"/>
    <col min="112" max="112" width="14.75390625" style="7" customWidth="1"/>
    <col min="113" max="114" width="17.00390625" style="7" customWidth="1"/>
    <col min="115" max="115" width="18.125" style="7" customWidth="1"/>
    <col min="116" max="116" width="14.625" style="0" customWidth="1"/>
    <col min="117" max="117" width="12.875" style="0" customWidth="1"/>
  </cols>
  <sheetData>
    <row r="1" spans="1:115" ht="18" customHeight="1">
      <c r="A1" s="84" t="s">
        <v>77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60"/>
    </row>
    <row r="2" spans="1:115" ht="12.75" customHeight="1" thickBo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60"/>
    </row>
    <row r="3" spans="1:115" ht="18.75" customHeight="1" hidden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0"/>
    </row>
    <row r="4" spans="1:115" s="1" customFormat="1" ht="45.75" customHeight="1">
      <c r="A4" s="62" t="s">
        <v>1</v>
      </c>
      <c r="B4" s="64" t="s">
        <v>0</v>
      </c>
      <c r="C4" s="64" t="s">
        <v>44</v>
      </c>
      <c r="D4" s="64"/>
      <c r="E4" s="64" t="s">
        <v>45</v>
      </c>
      <c r="F4" s="64"/>
      <c r="G4" s="70" t="s">
        <v>58</v>
      </c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2"/>
      <c r="AD4" s="55" t="s">
        <v>38</v>
      </c>
      <c r="AE4" s="56"/>
      <c r="AF4" s="55" t="s">
        <v>46</v>
      </c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56"/>
      <c r="CL4" s="66" t="s">
        <v>40</v>
      </c>
      <c r="CM4" s="66"/>
      <c r="CN4" s="56"/>
      <c r="CO4" s="55" t="s">
        <v>47</v>
      </c>
      <c r="CP4" s="56"/>
      <c r="CQ4" s="55" t="s">
        <v>48</v>
      </c>
      <c r="CR4" s="56"/>
      <c r="CS4" s="55" t="s">
        <v>49</v>
      </c>
      <c r="CT4" s="56"/>
      <c r="CU4" s="55" t="s">
        <v>50</v>
      </c>
      <c r="CV4" s="56"/>
      <c r="CW4" s="82" t="s">
        <v>51</v>
      </c>
      <c r="CX4" s="83"/>
      <c r="CY4" s="83"/>
      <c r="CZ4" s="83"/>
      <c r="DA4" s="83"/>
      <c r="DB4" s="83"/>
      <c r="DC4" s="78" t="s">
        <v>52</v>
      </c>
      <c r="DD4" s="79"/>
      <c r="DE4" s="55" t="s">
        <v>53</v>
      </c>
      <c r="DF4" s="56"/>
      <c r="DG4" s="55" t="s">
        <v>54</v>
      </c>
      <c r="DH4" s="56"/>
      <c r="DI4" s="55" t="s">
        <v>2</v>
      </c>
      <c r="DJ4" s="66"/>
      <c r="DK4" s="67"/>
    </row>
    <row r="5" spans="1:115" s="1" customFormat="1" ht="84.75" customHeight="1" thickBot="1">
      <c r="A5" s="63"/>
      <c r="B5" s="65"/>
      <c r="C5" s="65"/>
      <c r="D5" s="65"/>
      <c r="E5" s="65"/>
      <c r="F5" s="65"/>
      <c r="G5" s="52" t="s">
        <v>28</v>
      </c>
      <c r="H5" s="53"/>
      <c r="I5" s="52" t="s">
        <v>25</v>
      </c>
      <c r="J5" s="53"/>
      <c r="K5" s="52" t="s">
        <v>76</v>
      </c>
      <c r="L5" s="53"/>
      <c r="M5" s="52" t="s">
        <v>27</v>
      </c>
      <c r="N5" s="53"/>
      <c r="O5" s="52" t="s">
        <v>42</v>
      </c>
      <c r="P5" s="53"/>
      <c r="Q5" s="52" t="s">
        <v>41</v>
      </c>
      <c r="R5" s="53"/>
      <c r="S5" s="52" t="s">
        <v>4</v>
      </c>
      <c r="T5" s="53"/>
      <c r="U5" s="52" t="s">
        <v>31</v>
      </c>
      <c r="V5" s="53"/>
      <c r="W5" s="52" t="s">
        <v>30</v>
      </c>
      <c r="X5" s="53"/>
      <c r="Y5" s="52" t="s">
        <v>29</v>
      </c>
      <c r="Z5" s="53"/>
      <c r="AA5" s="52" t="s">
        <v>39</v>
      </c>
      <c r="AB5" s="54"/>
      <c r="AC5" s="53"/>
      <c r="AD5" s="57"/>
      <c r="AE5" s="58"/>
      <c r="AF5" s="52" t="s">
        <v>43</v>
      </c>
      <c r="AG5" s="53"/>
      <c r="AH5" s="52" t="s">
        <v>8</v>
      </c>
      <c r="AI5" s="53"/>
      <c r="AJ5" s="52" t="s">
        <v>9</v>
      </c>
      <c r="AK5" s="53"/>
      <c r="AL5" s="52" t="s">
        <v>32</v>
      </c>
      <c r="AM5" s="53"/>
      <c r="AN5" s="52" t="s">
        <v>5</v>
      </c>
      <c r="AO5" s="53"/>
      <c r="AP5" s="52" t="s">
        <v>64</v>
      </c>
      <c r="AQ5" s="53"/>
      <c r="AR5" s="52" t="s">
        <v>10</v>
      </c>
      <c r="AS5" s="53"/>
      <c r="AT5" s="52" t="s">
        <v>11</v>
      </c>
      <c r="AU5" s="53"/>
      <c r="AV5" s="52" t="s">
        <v>12</v>
      </c>
      <c r="AW5" s="53"/>
      <c r="AX5" s="52" t="s">
        <v>13</v>
      </c>
      <c r="AY5" s="53"/>
      <c r="AZ5" s="52" t="s">
        <v>14</v>
      </c>
      <c r="BA5" s="53"/>
      <c r="BB5" s="52" t="s">
        <v>15</v>
      </c>
      <c r="BC5" s="53"/>
      <c r="BD5" s="52" t="s">
        <v>19</v>
      </c>
      <c r="BE5" s="53"/>
      <c r="BF5" s="52" t="s">
        <v>20</v>
      </c>
      <c r="BG5" s="53"/>
      <c r="BH5" s="52" t="s">
        <v>21</v>
      </c>
      <c r="BI5" s="53"/>
      <c r="BJ5" s="52" t="s">
        <v>22</v>
      </c>
      <c r="BK5" s="53"/>
      <c r="BL5" s="52" t="s">
        <v>23</v>
      </c>
      <c r="BM5" s="53"/>
      <c r="BN5" s="52" t="s">
        <v>24</v>
      </c>
      <c r="BO5" s="53"/>
      <c r="BP5" s="52" t="s">
        <v>16</v>
      </c>
      <c r="BQ5" s="53"/>
      <c r="BR5" s="52" t="s">
        <v>17</v>
      </c>
      <c r="BS5" s="53"/>
      <c r="BT5" s="52" t="s">
        <v>18</v>
      </c>
      <c r="BU5" s="53"/>
      <c r="BV5" s="52" t="s">
        <v>6</v>
      </c>
      <c r="BW5" s="53"/>
      <c r="BX5" s="52" t="s">
        <v>7</v>
      </c>
      <c r="BY5" s="53"/>
      <c r="BZ5" s="52" t="s">
        <v>33</v>
      </c>
      <c r="CA5" s="53"/>
      <c r="CB5" s="52" t="s">
        <v>68</v>
      </c>
      <c r="CC5" s="53"/>
      <c r="CD5" s="52" t="s">
        <v>35</v>
      </c>
      <c r="CE5" s="53"/>
      <c r="CF5" s="52" t="s">
        <v>36</v>
      </c>
      <c r="CG5" s="53"/>
      <c r="CH5" s="52" t="s">
        <v>37</v>
      </c>
      <c r="CI5" s="53"/>
      <c r="CJ5" s="52" t="s">
        <v>67</v>
      </c>
      <c r="CK5" s="73"/>
      <c r="CL5" s="68"/>
      <c r="CM5" s="68"/>
      <c r="CN5" s="58"/>
      <c r="CO5" s="57"/>
      <c r="CP5" s="58"/>
      <c r="CQ5" s="57"/>
      <c r="CR5" s="58"/>
      <c r="CS5" s="57"/>
      <c r="CT5" s="58"/>
      <c r="CU5" s="57"/>
      <c r="CV5" s="58"/>
      <c r="CW5" s="74" t="s">
        <v>57</v>
      </c>
      <c r="CX5" s="75"/>
      <c r="CY5" s="74" t="s">
        <v>55</v>
      </c>
      <c r="CZ5" s="75"/>
      <c r="DA5" s="76" t="s">
        <v>56</v>
      </c>
      <c r="DB5" s="77"/>
      <c r="DC5" s="80"/>
      <c r="DD5" s="81"/>
      <c r="DE5" s="57"/>
      <c r="DF5" s="58"/>
      <c r="DG5" s="57"/>
      <c r="DH5" s="58"/>
      <c r="DI5" s="57"/>
      <c r="DJ5" s="68"/>
      <c r="DK5" s="69"/>
    </row>
    <row r="6" spans="1:115" s="1" customFormat="1" ht="19.5" thickBot="1">
      <c r="A6" s="43"/>
      <c r="B6" s="28" t="s">
        <v>60</v>
      </c>
      <c r="C6" s="28" t="s">
        <v>61</v>
      </c>
      <c r="D6" s="28" t="s">
        <v>62</v>
      </c>
      <c r="E6" s="28" t="s">
        <v>61</v>
      </c>
      <c r="F6" s="28" t="s">
        <v>62</v>
      </c>
      <c r="G6" s="28" t="s">
        <v>61</v>
      </c>
      <c r="H6" s="28" t="s">
        <v>62</v>
      </c>
      <c r="I6" s="28" t="s">
        <v>61</v>
      </c>
      <c r="J6" s="28" t="s">
        <v>62</v>
      </c>
      <c r="K6" s="28" t="s">
        <v>61</v>
      </c>
      <c r="L6" s="28" t="s">
        <v>62</v>
      </c>
      <c r="M6" s="28" t="s">
        <v>61</v>
      </c>
      <c r="N6" s="28" t="s">
        <v>62</v>
      </c>
      <c r="O6" s="28" t="s">
        <v>61</v>
      </c>
      <c r="P6" s="28" t="s">
        <v>62</v>
      </c>
      <c r="Q6" s="28" t="s">
        <v>61</v>
      </c>
      <c r="R6" s="28" t="s">
        <v>62</v>
      </c>
      <c r="S6" s="28" t="s">
        <v>61</v>
      </c>
      <c r="T6" s="28" t="s">
        <v>62</v>
      </c>
      <c r="U6" s="28" t="s">
        <v>61</v>
      </c>
      <c r="V6" s="28" t="s">
        <v>62</v>
      </c>
      <c r="W6" s="28" t="s">
        <v>61</v>
      </c>
      <c r="X6" s="28" t="s">
        <v>62</v>
      </c>
      <c r="Y6" s="28" t="s">
        <v>61</v>
      </c>
      <c r="Z6" s="28" t="s">
        <v>62</v>
      </c>
      <c r="AA6" s="28" t="s">
        <v>61</v>
      </c>
      <c r="AB6" s="28" t="s">
        <v>62</v>
      </c>
      <c r="AC6" s="29" t="s">
        <v>63</v>
      </c>
      <c r="AD6" s="50" t="s">
        <v>61</v>
      </c>
      <c r="AE6" s="51" t="s">
        <v>62</v>
      </c>
      <c r="AF6" s="49" t="s">
        <v>61</v>
      </c>
      <c r="AG6" s="28" t="s">
        <v>62</v>
      </c>
      <c r="AH6" s="28" t="s">
        <v>61</v>
      </c>
      <c r="AI6" s="28" t="s">
        <v>62</v>
      </c>
      <c r="AJ6" s="28" t="s">
        <v>61</v>
      </c>
      <c r="AK6" s="28" t="s">
        <v>62</v>
      </c>
      <c r="AL6" s="28" t="s">
        <v>61</v>
      </c>
      <c r="AM6" s="28" t="s">
        <v>62</v>
      </c>
      <c r="AN6" s="28" t="s">
        <v>61</v>
      </c>
      <c r="AO6" s="28" t="s">
        <v>62</v>
      </c>
      <c r="AP6" s="28" t="s">
        <v>61</v>
      </c>
      <c r="AQ6" s="28" t="s">
        <v>62</v>
      </c>
      <c r="AR6" s="28" t="s">
        <v>61</v>
      </c>
      <c r="AS6" s="28" t="s">
        <v>62</v>
      </c>
      <c r="AT6" s="28" t="s">
        <v>61</v>
      </c>
      <c r="AU6" s="28" t="s">
        <v>62</v>
      </c>
      <c r="AV6" s="28" t="s">
        <v>61</v>
      </c>
      <c r="AW6" s="28" t="s">
        <v>62</v>
      </c>
      <c r="AX6" s="28" t="s">
        <v>61</v>
      </c>
      <c r="AY6" s="28" t="s">
        <v>62</v>
      </c>
      <c r="AZ6" s="28" t="s">
        <v>61</v>
      </c>
      <c r="BA6" s="28" t="s">
        <v>62</v>
      </c>
      <c r="BB6" s="28" t="s">
        <v>61</v>
      </c>
      <c r="BC6" s="28" t="s">
        <v>62</v>
      </c>
      <c r="BD6" s="28" t="s">
        <v>61</v>
      </c>
      <c r="BE6" s="28" t="s">
        <v>62</v>
      </c>
      <c r="BF6" s="28" t="s">
        <v>61</v>
      </c>
      <c r="BG6" s="28" t="s">
        <v>62</v>
      </c>
      <c r="BH6" s="28" t="s">
        <v>61</v>
      </c>
      <c r="BI6" s="28" t="s">
        <v>62</v>
      </c>
      <c r="BJ6" s="28" t="s">
        <v>61</v>
      </c>
      <c r="BK6" s="28" t="s">
        <v>62</v>
      </c>
      <c r="BL6" s="28" t="s">
        <v>61</v>
      </c>
      <c r="BM6" s="28" t="s">
        <v>62</v>
      </c>
      <c r="BN6" s="28" t="s">
        <v>61</v>
      </c>
      <c r="BO6" s="28" t="s">
        <v>62</v>
      </c>
      <c r="BP6" s="28" t="s">
        <v>61</v>
      </c>
      <c r="BQ6" s="28" t="s">
        <v>62</v>
      </c>
      <c r="BR6" s="28" t="s">
        <v>61</v>
      </c>
      <c r="BS6" s="28" t="s">
        <v>62</v>
      </c>
      <c r="BT6" s="28" t="s">
        <v>61</v>
      </c>
      <c r="BU6" s="28" t="s">
        <v>62</v>
      </c>
      <c r="BV6" s="28" t="s">
        <v>61</v>
      </c>
      <c r="BW6" s="28" t="s">
        <v>62</v>
      </c>
      <c r="BX6" s="28" t="s">
        <v>61</v>
      </c>
      <c r="BY6" s="28" t="s">
        <v>62</v>
      </c>
      <c r="BZ6" s="28" t="s">
        <v>61</v>
      </c>
      <c r="CA6" s="28" t="s">
        <v>62</v>
      </c>
      <c r="CB6" s="28" t="s">
        <v>61</v>
      </c>
      <c r="CC6" s="28" t="s">
        <v>62</v>
      </c>
      <c r="CD6" s="28" t="s">
        <v>61</v>
      </c>
      <c r="CE6" s="28" t="s">
        <v>62</v>
      </c>
      <c r="CF6" s="28" t="s">
        <v>61</v>
      </c>
      <c r="CG6" s="28" t="s">
        <v>62</v>
      </c>
      <c r="CH6" s="28" t="s">
        <v>61</v>
      </c>
      <c r="CI6" s="28" t="s">
        <v>62</v>
      </c>
      <c r="CJ6" s="28" t="s">
        <v>61</v>
      </c>
      <c r="CK6" s="28" t="s">
        <v>62</v>
      </c>
      <c r="CL6" s="28" t="s">
        <v>61</v>
      </c>
      <c r="CM6" s="28" t="s">
        <v>62</v>
      </c>
      <c r="CN6" s="45" t="s">
        <v>65</v>
      </c>
      <c r="CO6" s="28" t="s">
        <v>61</v>
      </c>
      <c r="CP6" s="30" t="s">
        <v>62</v>
      </c>
      <c r="CQ6" s="28" t="s">
        <v>61</v>
      </c>
      <c r="CR6" s="30" t="s">
        <v>62</v>
      </c>
      <c r="CS6" s="28" t="s">
        <v>61</v>
      </c>
      <c r="CT6" s="30" t="s">
        <v>62</v>
      </c>
      <c r="CU6" s="28" t="s">
        <v>61</v>
      </c>
      <c r="CV6" s="30" t="s">
        <v>62</v>
      </c>
      <c r="CW6" s="28" t="s">
        <v>61</v>
      </c>
      <c r="CX6" s="30" t="s">
        <v>62</v>
      </c>
      <c r="CY6" s="28" t="s">
        <v>61</v>
      </c>
      <c r="CZ6" s="30" t="s">
        <v>62</v>
      </c>
      <c r="DA6" s="28" t="s">
        <v>61</v>
      </c>
      <c r="DB6" s="30" t="s">
        <v>62</v>
      </c>
      <c r="DC6" s="28" t="s">
        <v>61</v>
      </c>
      <c r="DD6" s="30" t="s">
        <v>62</v>
      </c>
      <c r="DE6" s="28" t="s">
        <v>61</v>
      </c>
      <c r="DF6" s="30" t="s">
        <v>62</v>
      </c>
      <c r="DG6" s="28" t="s">
        <v>61</v>
      </c>
      <c r="DH6" s="30" t="s">
        <v>62</v>
      </c>
      <c r="DI6" s="28" t="s">
        <v>61</v>
      </c>
      <c r="DJ6" s="30" t="s">
        <v>62</v>
      </c>
      <c r="DK6" s="42" t="s">
        <v>66</v>
      </c>
    </row>
    <row r="7" spans="1:119" ht="18.75">
      <c r="A7" s="2">
        <v>16</v>
      </c>
      <c r="B7" s="2" t="s">
        <v>3</v>
      </c>
      <c r="C7" s="47">
        <f>січень!C7+лютий!C7+березень!C7</f>
        <v>500394.9696248</v>
      </c>
      <c r="D7" s="47">
        <f>січень!D7+лютий!D7+березень!D7</f>
        <v>159527.8624064</v>
      </c>
      <c r="E7" s="25">
        <f>січень!E7+лютий!E7+березень!E7</f>
        <v>111502.59600240001</v>
      </c>
      <c r="F7" s="25">
        <f>січень!F7+лютий!F7+березень!F7</f>
        <v>32074.5824658</v>
      </c>
      <c r="G7" s="26">
        <f>січень!G7+лютий!G7+березень!G7</f>
        <v>0</v>
      </c>
      <c r="H7" s="26">
        <f>січень!H7+лютий!H7+березень!H7</f>
        <v>0</v>
      </c>
      <c r="I7" s="26">
        <f>січень!I7+лютий!I7+березень!I7</f>
        <v>0</v>
      </c>
      <c r="J7" s="26">
        <f>січень!J7+лютий!J7+березень!J7</f>
        <v>0</v>
      </c>
      <c r="K7" s="26">
        <f>січень!K7+лютий!K7+березень!K7</f>
        <v>0</v>
      </c>
      <c r="L7" s="26">
        <f>січень!L7+лютий!L7+березень!L7</f>
        <v>580</v>
      </c>
      <c r="M7" s="26">
        <f>січень!M7+лютий!M7+березень!M7</f>
        <v>0</v>
      </c>
      <c r="N7" s="26">
        <f>січень!N7+лютий!N7+березень!N7</f>
        <v>0</v>
      </c>
      <c r="O7" s="26">
        <f>січень!O7+лютий!O7+березень!O7</f>
        <v>0</v>
      </c>
      <c r="P7" s="26">
        <f>січень!P7+лютий!P7+березень!P7</f>
        <v>1000</v>
      </c>
      <c r="Q7" s="26">
        <f>січень!Q7+лютий!Q7+березень!Q7</f>
        <v>0</v>
      </c>
      <c r="R7" s="26">
        <f>січень!R7+лютий!R7+березень!R7</f>
        <v>0</v>
      </c>
      <c r="S7" s="26">
        <f>січень!S7+лютий!S7+березень!S7</f>
        <v>0</v>
      </c>
      <c r="T7" s="26">
        <f>січень!T7+лютий!T7+березень!T7</f>
        <v>0</v>
      </c>
      <c r="U7" s="26">
        <f>січень!U7+лютий!U7+березень!U7</f>
        <v>0</v>
      </c>
      <c r="V7" s="26">
        <f>січень!V7+лютий!V7+березень!V7</f>
        <v>0</v>
      </c>
      <c r="W7" s="26">
        <f>січень!W7+лютий!W7+березень!W7</f>
        <v>0</v>
      </c>
      <c r="X7" s="26">
        <f>січень!X7+лютий!X7+березень!X7</f>
        <v>0</v>
      </c>
      <c r="Y7" s="26">
        <f>січень!Y7+лютий!Y7+березень!Y7</f>
        <v>0</v>
      </c>
      <c r="Z7" s="26">
        <f>січень!Z7+лютий!Z7+березень!Z7</f>
        <v>0</v>
      </c>
      <c r="AA7" s="27">
        <f>G7+I7+K7+M7+O7+Q7+S7+U7+W7+Y7</f>
        <v>0</v>
      </c>
      <c r="AB7" s="27">
        <f>H7+J7+L7+N7+P7+R7+T7+V7+X7+Z7</f>
        <v>1580</v>
      </c>
      <c r="AC7" s="27">
        <f>AA7+AB7</f>
        <v>1580</v>
      </c>
      <c r="AD7" s="27">
        <f>січень!AD7+лютий!AD7+березень!AD7</f>
        <v>0</v>
      </c>
      <c r="AE7" s="48">
        <f>січень!AE7+лютий!AE7+березень!AE7</f>
        <v>40667.149999999994</v>
      </c>
      <c r="AF7" s="18">
        <f>січень!AF7+лютий!AF7+березень!AF7</f>
        <v>0</v>
      </c>
      <c r="AG7" s="46">
        <f>січень!AG7+лютий!AG7+березень!AG7</f>
        <v>80.52</v>
      </c>
      <c r="AH7" s="21">
        <f>січень!AH7+лютий!AH7+березень!AH7</f>
        <v>0</v>
      </c>
      <c r="AI7" s="19">
        <f>січень!AI7+лютий!AI7+березень!AI7</f>
        <v>0</v>
      </c>
      <c r="AJ7" s="19">
        <f>січень!AJ7+лютий!AJ7+березень!AJ7</f>
        <v>0</v>
      </c>
      <c r="AK7" s="19">
        <f>січень!AK7+лютий!AK7+березень!AK7</f>
        <v>0</v>
      </c>
      <c r="AL7" s="19">
        <f>січень!AL7+лютий!AL7+березень!AL7</f>
        <v>0</v>
      </c>
      <c r="AM7" s="19">
        <f>січень!AM7+лютий!AM7+березень!AM7</f>
        <v>0</v>
      </c>
      <c r="AN7" s="19">
        <f>січень!AN7+лютий!AN7+березень!AN7</f>
        <v>0</v>
      </c>
      <c r="AO7" s="19">
        <f>січень!AO7+лютий!AO7+березень!AO7</f>
        <v>0</v>
      </c>
      <c r="AP7" s="19">
        <f>січень!AP7+лютий!AP7+березень!AP7</f>
        <v>0</v>
      </c>
      <c r="AQ7" s="19">
        <f>січень!AQ7+лютий!AQ7+березень!AQ7</f>
        <v>0</v>
      </c>
      <c r="AR7" s="19">
        <f>січень!AR7+лютий!AR7+березень!AR7</f>
        <v>0</v>
      </c>
      <c r="AS7" s="19">
        <f>січень!AS7+лютий!AS7+березень!AS7</f>
        <v>0</v>
      </c>
      <c r="AT7" s="19">
        <f>січень!AT7+лютий!AT7+березень!AT7</f>
        <v>0</v>
      </c>
      <c r="AU7" s="19">
        <f>січень!AU7+лютий!AU7+березень!AU7</f>
        <v>0</v>
      </c>
      <c r="AV7" s="19">
        <f>січень!AV7+лютий!AV7+березень!AV7</f>
        <v>0</v>
      </c>
      <c r="AW7" s="19">
        <f>січень!AW7+лютий!AW7+березень!AW7</f>
        <v>0</v>
      </c>
      <c r="AX7" s="19">
        <f>січень!AX7+лютий!AX7+березень!AX7</f>
        <v>0</v>
      </c>
      <c r="AY7" s="19">
        <f>січень!AY7+лютий!AY7+березень!AY7</f>
        <v>0</v>
      </c>
      <c r="AZ7" s="19">
        <f>січень!AZ7+лютий!AZ7+березень!AZ7</f>
        <v>0</v>
      </c>
      <c r="BA7" s="19">
        <f>січень!BA7+лютий!BA7+березень!BA7</f>
        <v>0</v>
      </c>
      <c r="BB7" s="19">
        <f>січень!BB7+лютий!BB7+березень!BB7</f>
        <v>0</v>
      </c>
      <c r="BC7" s="19">
        <f>січень!BC7+лютий!BC7+березень!BC7</f>
        <v>0</v>
      </c>
      <c r="BD7" s="19">
        <f>січень!BD7+лютий!BD7+березень!BD7</f>
        <v>0</v>
      </c>
      <c r="BE7" s="19">
        <f>січень!BE7+лютий!BE7+березень!BE7</f>
        <v>189</v>
      </c>
      <c r="BF7" s="19">
        <f>січень!BF7+лютий!BF7+березень!BF7</f>
        <v>0</v>
      </c>
      <c r="BG7" s="19">
        <f>січень!BG7+лютий!BG7+березень!BG7</f>
        <v>0</v>
      </c>
      <c r="BH7" s="19">
        <f>січень!BH7+лютий!BH7+березень!BH7</f>
        <v>0</v>
      </c>
      <c r="BI7" s="19">
        <f>січень!BI7+лютий!BI7+березень!BI7</f>
        <v>0</v>
      </c>
      <c r="BJ7" s="19">
        <f>січень!BJ7+лютий!BJ7+березень!BJ7</f>
        <v>0</v>
      </c>
      <c r="BK7" s="19">
        <f>січень!BK7+лютий!BK7+березень!BK7</f>
        <v>0</v>
      </c>
      <c r="BL7" s="19">
        <f>січень!BL7+лютий!BL7+березень!BL7</f>
        <v>0</v>
      </c>
      <c r="BM7" s="19">
        <f>січень!BM7+лютий!BM7+березень!BM7</f>
        <v>0</v>
      </c>
      <c r="BN7" s="19">
        <f>січень!BN7+лютий!BN7+березень!BN7</f>
        <v>0</v>
      </c>
      <c r="BO7" s="19">
        <f>січень!BO7+лютий!BO7+березень!BO7</f>
        <v>0</v>
      </c>
      <c r="BP7" s="19">
        <f>січень!BP7+лютий!BP7+березень!BP7</f>
        <v>0</v>
      </c>
      <c r="BQ7" s="19">
        <f>січень!BQ7+лютий!BQ7+березень!BQ7</f>
        <v>0</v>
      </c>
      <c r="BR7" s="19">
        <f>січень!BR7+лютий!BR7+березень!BR7</f>
        <v>0</v>
      </c>
      <c r="BS7" s="19">
        <f>січень!BS7+лютий!BS7+березень!BS7</f>
        <v>0</v>
      </c>
      <c r="BT7" s="19">
        <f>січень!BT7+лютий!BT7+березень!BT7</f>
        <v>0</v>
      </c>
      <c r="BU7" s="19">
        <f>січень!BU7+лютий!BU7+березень!BU7</f>
        <v>0</v>
      </c>
      <c r="BV7" s="19">
        <f>січень!BV7+лютий!BV7+березень!BV7</f>
        <v>0</v>
      </c>
      <c r="BW7" s="19">
        <f>січень!BW7+лютий!BW7+березень!BW7</f>
        <v>0</v>
      </c>
      <c r="BX7" s="19">
        <f>січень!BX7+лютий!BX7+березень!BX7</f>
        <v>0</v>
      </c>
      <c r="BY7" s="19">
        <f>січень!BY7+лютий!BY7+березень!BY7</f>
        <v>0</v>
      </c>
      <c r="BZ7" s="19">
        <f>січень!BZ7+лютий!BZ7+березень!BZ7</f>
        <v>0</v>
      </c>
      <c r="CA7" s="19">
        <f>січень!CA7+лютий!CA7+березень!CA7</f>
        <v>0</v>
      </c>
      <c r="CB7" s="19">
        <f>січень!CB7+лютий!CB7+березень!CB7</f>
        <v>0</v>
      </c>
      <c r="CC7" s="19">
        <f>січень!CC7+лютий!CC7+березень!CC7</f>
        <v>0</v>
      </c>
      <c r="CD7" s="19">
        <f>січень!CD7+лютий!CD7+березень!CD7</f>
        <v>0</v>
      </c>
      <c r="CE7" s="19">
        <f>січень!CE7+лютий!CE7+березень!CE7</f>
        <v>0</v>
      </c>
      <c r="CF7" s="19">
        <f>січень!CF7+лютий!CF7+березень!CF7</f>
        <v>0</v>
      </c>
      <c r="CG7" s="19">
        <f>січень!CG7+лютий!CG7+березень!CG7</f>
        <v>0</v>
      </c>
      <c r="CH7" s="19">
        <f>січень!CH7+лютий!CH7+березень!CH7</f>
        <v>0</v>
      </c>
      <c r="CI7" s="19">
        <f>січень!CI7+лютий!CI7+березень!CI7</f>
        <v>0</v>
      </c>
      <c r="CJ7" s="20">
        <f>січень!CJ7+лютий!CJ7+березень!CJ7</f>
        <v>0</v>
      </c>
      <c r="CK7" s="31">
        <f>січень!CK7+лютий!CK7+березень!CK7</f>
        <v>0</v>
      </c>
      <c r="CL7" s="15">
        <f>AF7+AH7+AJ7+AL7+AN7+AP7+AR7+AT7+AV7+AX7+AZ7+BB7+BD7+BF7+BH7+BJ7+BL7+BN7+BP7+BR7+BT7+BV7+BX7+BZ7+CB7+CD7+CF7+CH7+CJ7</f>
        <v>0</v>
      </c>
      <c r="CM7" s="15">
        <f>AG7+AI7+AK7+AM7+AO7+AQ7+AS7+AU7+AW7+AY7+BA7+BC7+BE7+BG7+BI7+BK7+BM7+BO7+BQ7+BS7+BU7+BW7+BY7+CA7+CC7+CE7+CG7+CI7+CK7</f>
        <v>269.52</v>
      </c>
      <c r="CN7" s="15">
        <f>CL7+CM7</f>
        <v>269.52</v>
      </c>
      <c r="CO7" s="16">
        <f>січень!CO7+лютий!CO7+березень!CO7</f>
        <v>0</v>
      </c>
      <c r="CP7" s="37">
        <f>січень!CP7+лютий!CP7+березень!CP7</f>
        <v>0</v>
      </c>
      <c r="CQ7" s="31">
        <f>січень!CQ7+лютий!CQ7+березень!CQ7</f>
        <v>0</v>
      </c>
      <c r="CR7" s="39">
        <f>січень!CR7+лютий!CR7+березень!CR7</f>
        <v>368890.175783</v>
      </c>
      <c r="CS7" s="18">
        <f>січень!CS7+лютий!CS7+березень!CS7</f>
        <v>0</v>
      </c>
      <c r="CT7" s="20">
        <f>січень!CT7+лютий!CT7+березень!CT7</f>
        <v>854.3599999999999</v>
      </c>
      <c r="CU7" s="20">
        <f>січень!CU7+лютий!CU7+березень!CU7</f>
        <v>0</v>
      </c>
      <c r="CV7" s="26">
        <f>січень!CV7+лютий!CV7+березень!CV7</f>
        <v>16674.496554999998</v>
      </c>
      <c r="CW7" s="20">
        <f>січень!CW7+лютий!CW7+березень!CW7</f>
        <v>0</v>
      </c>
      <c r="CX7" s="23">
        <f>січень!CX7+лютий!CX7+березень!CX7</f>
        <v>0</v>
      </c>
      <c r="CY7" s="16">
        <f>січень!CY7+лютий!CY7+березень!CY7</f>
        <v>0</v>
      </c>
      <c r="CZ7" s="16">
        <f>січень!CZ7+лютий!CZ7+березень!CZ7</f>
        <v>0</v>
      </c>
      <c r="DA7" s="16">
        <f>січень!DA7+лютий!DA7+березень!DA7</f>
        <v>0</v>
      </c>
      <c r="DB7" s="16">
        <f>січень!DB7+лютий!DB7+березень!DB7</f>
        <v>0</v>
      </c>
      <c r="DC7" s="16">
        <f>січень!DC7+лютий!DC7+березень!DC7</f>
        <v>0</v>
      </c>
      <c r="DD7" s="15">
        <f>січень!DD7+лютий!DD7+березень!DD7</f>
        <v>4774</v>
      </c>
      <c r="DE7" s="31">
        <f>січень!DE7+лютий!DE7+березень!DE7</f>
        <v>0</v>
      </c>
      <c r="DF7" s="31">
        <f>січень!DF7+лютий!DF7+березень!DF7</f>
        <v>0</v>
      </c>
      <c r="DG7" s="31">
        <f>січень!DG7+лютий!DG7+березень!DG7</f>
        <v>0</v>
      </c>
      <c r="DH7" s="31">
        <f>січень!DH7+лютий!DH7+березень!DH7</f>
        <v>0</v>
      </c>
      <c r="DI7" s="39">
        <f>C7+E7+AA7+AD7+CL7+CO7+CQ7+CS7+CU7+CW7+CY7+DA7+DC7+DE7+DG7</f>
        <v>611897.5656272001</v>
      </c>
      <c r="DJ7" s="40">
        <f>D7+F7+AB7+AE7+CM7+CP7+CR7+CT7+CV7+CX7+CZ7+DB7+DD7+DF7+DH7</f>
        <v>625312.1472102</v>
      </c>
      <c r="DK7" s="33">
        <f>DI7+DJ7</f>
        <v>1237209.7128374</v>
      </c>
      <c r="DM7" s="34"/>
      <c r="DO7" s="34"/>
    </row>
    <row r="8" spans="26:115" ht="18.75">
      <c r="Z8" s="8"/>
      <c r="AA8" s="8"/>
      <c r="AB8" s="8"/>
      <c r="AC8" s="8"/>
      <c r="AD8" s="8"/>
      <c r="DK8" s="41" t="e">
        <f>#REF!+#REF!</f>
        <v>#REF!</v>
      </c>
    </row>
    <row r="9" spans="98:115" ht="18.75">
      <c r="CT9" s="10"/>
      <c r="CU9" s="10"/>
      <c r="DK9" s="41" t="e">
        <f>#REF!+#REF!+#REF!+#REF!+#REF!+#REF!+#REF!+#REF!+#REF!+#REF!+#REF!+#REF!+#REF!+#REF!+#REF!+#REF!+#REF!+#REF!+#REF!+#REF!+#REF!+#REF!+#REF!+#REF!+#REF!+#REF!+#REF!+#REF!</f>
        <v>#REF!</v>
      </c>
    </row>
  </sheetData>
  <sheetProtection/>
  <mergeCells count="61">
    <mergeCell ref="A1:DK3"/>
    <mergeCell ref="A4:A5"/>
    <mergeCell ref="B4:B5"/>
    <mergeCell ref="C4:D5"/>
    <mergeCell ref="E4:F5"/>
    <mergeCell ref="G4:AC4"/>
    <mergeCell ref="AD4:AE5"/>
    <mergeCell ref="AF4:CK4"/>
    <mergeCell ref="CL4:CN5"/>
    <mergeCell ref="CO4:CP5"/>
    <mergeCell ref="CQ4:CR5"/>
    <mergeCell ref="CS4:CT5"/>
    <mergeCell ref="CU4:CV5"/>
    <mergeCell ref="CW4:DB4"/>
    <mergeCell ref="DC4:DD5"/>
    <mergeCell ref="DE4:DF5"/>
    <mergeCell ref="DG4:DH5"/>
    <mergeCell ref="DI4:DK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C5"/>
    <mergeCell ref="AF5:AG5"/>
    <mergeCell ref="AH5:AI5"/>
    <mergeCell ref="AJ5:AK5"/>
    <mergeCell ref="AL5:AM5"/>
    <mergeCell ref="AN5:AO5"/>
    <mergeCell ref="AP5:AQ5"/>
    <mergeCell ref="AR5:AS5"/>
    <mergeCell ref="AT5:AU5"/>
    <mergeCell ref="AV5:AW5"/>
    <mergeCell ref="AX5:AY5"/>
    <mergeCell ref="AZ5:BA5"/>
    <mergeCell ref="BB5:BC5"/>
    <mergeCell ref="BD5:BE5"/>
    <mergeCell ref="BF5:BG5"/>
    <mergeCell ref="BH5:BI5"/>
    <mergeCell ref="CF5:CG5"/>
    <mergeCell ref="BJ5:BK5"/>
    <mergeCell ref="BL5:BM5"/>
    <mergeCell ref="BN5:BO5"/>
    <mergeCell ref="BP5:BQ5"/>
    <mergeCell ref="BR5:BS5"/>
    <mergeCell ref="BT5:BU5"/>
    <mergeCell ref="CH5:CI5"/>
    <mergeCell ref="CJ5:CK5"/>
    <mergeCell ref="CW5:CX5"/>
    <mergeCell ref="CY5:CZ5"/>
    <mergeCell ref="DA5:DB5"/>
    <mergeCell ref="BV5:BW5"/>
    <mergeCell ref="BX5:BY5"/>
    <mergeCell ref="BZ5:CA5"/>
    <mergeCell ref="CB5:CC5"/>
    <mergeCell ref="CD5:C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7" r:id="rId1"/>
  <colBreaks count="6" manualBreakCount="6">
    <brk id="10" max="65535" man="1"/>
    <brk id="22" max="65535" man="1"/>
    <brk id="33" max="54" man="1"/>
    <brk id="45" max="65535" man="1"/>
    <brk id="55" max="65535" man="1"/>
    <brk id="7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Яна</dc:creator>
  <cp:keywords/>
  <dc:description/>
  <cp:lastModifiedBy>11</cp:lastModifiedBy>
  <cp:lastPrinted>2020-01-30T09:14:43Z</cp:lastPrinted>
  <dcterms:created xsi:type="dcterms:W3CDTF">2003-12-12T12:38:26Z</dcterms:created>
  <dcterms:modified xsi:type="dcterms:W3CDTF">2020-06-17T10:15:59Z</dcterms:modified>
  <cp:category/>
  <cp:version/>
  <cp:contentType/>
  <cp:contentStatus/>
</cp:coreProperties>
</file>