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3"/>
  </bookViews>
  <sheets>
    <sheet name="квітень" sheetId="1" r:id="rId1"/>
    <sheet name="травень" sheetId="2" r:id="rId2"/>
    <sheet name="червень" sheetId="3" r:id="rId3"/>
    <sheet name="2 кв.2019" sheetId="4" r:id="rId4"/>
  </sheets>
  <definedNames>
    <definedName name="_xlnm.Print_Area" localSheetId="3">'2 кв.2019'!$A$1:$BF$22</definedName>
    <definedName name="_xlnm.Print_Area" localSheetId="0">'квітень'!$A$1:$BF$21</definedName>
    <definedName name="_xlnm.Print_Area" localSheetId="1">'травень'!$A$1:$BF$6</definedName>
    <definedName name="_xlnm.Print_Area" localSheetId="2">'червень'!$A$1:$BF$21</definedName>
  </definedNames>
  <calcPr fullCalcOnLoad="1"/>
</workbook>
</file>

<file path=xl/sharedStrings.xml><?xml version="1.0" encoding="utf-8"?>
<sst xmlns="http://schemas.openxmlformats.org/spreadsheetml/2006/main" count="286" uniqueCount="80">
  <si>
    <t>Назва закладу освіти</t>
  </si>
  <si>
    <t>№</t>
  </si>
  <si>
    <t>Всього:</t>
  </si>
  <si>
    <t>СЮН</t>
  </si>
  <si>
    <t>Липецький МНВК</t>
  </si>
  <si>
    <t>Васищевський МНВК</t>
  </si>
  <si>
    <t xml:space="preserve"> Кутузівська  ЗОШ</t>
  </si>
  <si>
    <t>РЦДЮТ</t>
  </si>
  <si>
    <t>підписка</t>
  </si>
  <si>
    <t>Дератизація</t>
  </si>
  <si>
    <t>Обробка та зберігання підручників</t>
  </si>
  <si>
    <t>Навчання з охорони праці</t>
  </si>
  <si>
    <t>Поточний ремонт авто</t>
  </si>
  <si>
    <t>Страховка авто та водія</t>
  </si>
  <si>
    <t>Обслуговування водопідготов.обладнання</t>
  </si>
  <si>
    <t>Перевірка димових та вент.каналів</t>
  </si>
  <si>
    <t>Замір опору ізоляції</t>
  </si>
  <si>
    <t>Оренда приміщень шкіл</t>
  </si>
  <si>
    <t>Перезарядка та обслугов.вогнегасників</t>
  </si>
  <si>
    <t>Вогнегасна обробка дерев.конструкцій</t>
  </si>
  <si>
    <t>Поточний ремонт шкіл</t>
  </si>
  <si>
    <t>Експлуатаційні послуги(утримання нерух.майна)</t>
  </si>
  <si>
    <t>Обслуговування бух.програм МЕДОК</t>
  </si>
  <si>
    <t>Користування сервісом, оприлюднення оголошення</t>
  </si>
  <si>
    <t>Інше</t>
  </si>
  <si>
    <t>Послуги в сфері інформатизації замовлень про освіту</t>
  </si>
  <si>
    <t>Тех.обслуговування і повірка тепловодолічильників</t>
  </si>
  <si>
    <t>Заправка катриджа</t>
  </si>
  <si>
    <t>Ремонт принтера</t>
  </si>
  <si>
    <t>АРМ зарплата (Кітенко)</t>
  </si>
  <si>
    <t>Супровід програмне забезпечення (Адельгейм)</t>
  </si>
  <si>
    <t>Разом (070201) 0611020:</t>
  </si>
  <si>
    <t>(70202) 0611030</t>
  </si>
  <si>
    <t>(70401)0611090</t>
  </si>
  <si>
    <t>(70808)0611162</t>
  </si>
  <si>
    <t>(130107) 0615031</t>
  </si>
  <si>
    <t>(91108)0613140</t>
  </si>
  <si>
    <t>канцтовари</t>
  </si>
  <si>
    <t>господарчі товари, медаптечка</t>
  </si>
  <si>
    <t>спецодяг</t>
  </si>
  <si>
    <t>класні журнали, атестати</t>
  </si>
  <si>
    <t>бензин, дизпаливо</t>
  </si>
  <si>
    <t>мастила, тосол</t>
  </si>
  <si>
    <t>запчастини</t>
  </si>
  <si>
    <t xml:space="preserve">Тех.контроль транспортних засобів </t>
  </si>
  <si>
    <t>Обробка інформаціії, формування бази данних документів про освіту</t>
  </si>
  <si>
    <t>Ремонт електрообладнання</t>
  </si>
  <si>
    <t xml:space="preserve">Блискавкозахист, обладнання </t>
  </si>
  <si>
    <t>Атестація робочих місць</t>
  </si>
  <si>
    <t>2230 "Продукти харчування"</t>
  </si>
  <si>
    <t>Разом 2210</t>
  </si>
  <si>
    <t>(70802)0611150 ЦКТ,Методисти,психологи</t>
  </si>
  <si>
    <t>Разом 2240</t>
  </si>
  <si>
    <t>Телефони,інтернет</t>
  </si>
  <si>
    <t>вогнегасники, противопож.щит</t>
  </si>
  <si>
    <t>Телефони, інтернет</t>
  </si>
  <si>
    <t>2111- Заробітна плата</t>
  </si>
  <si>
    <t>2120 - Нарахування на заробітну плату</t>
  </si>
  <si>
    <t>2240 - Оплата  послуг (крім комунальних)</t>
  </si>
  <si>
    <t>2250 - Видатки на відрядження</t>
  </si>
  <si>
    <t>2271 - Оплата теплопостачання</t>
  </si>
  <si>
    <t>2272 - Оплата водопостачання і водовідведення</t>
  </si>
  <si>
    <t>2273 - Оплата електроенергії</t>
  </si>
  <si>
    <t>2274 - Оплата газопостачання</t>
  </si>
  <si>
    <t>2275 - Оплата інших енергоносіїв та інших комунальних послуг</t>
  </si>
  <si>
    <t>2282 - Окремі заходи по реалізації державних (регіональних) програм, не віднесені до бюджету розвитку</t>
  </si>
  <si>
    <t>2730 - Інші виплати населенню</t>
  </si>
  <si>
    <t>2800 - Інші видатки</t>
  </si>
  <si>
    <t>ТПВ</t>
  </si>
  <si>
    <t>ВИВІЗ НЕЧИСТОТ</t>
  </si>
  <si>
    <t>ВУГІЛЛЯ</t>
  </si>
  <si>
    <t>будматеріали, інше, термопокривало</t>
  </si>
  <si>
    <t>Розробка проектів АПС,обслуговування П/З</t>
  </si>
  <si>
    <t>Інше, перевірка однофазних лічильників</t>
  </si>
  <si>
    <t>2210 - Предмети, матеріали, обладнання та інвентар</t>
  </si>
  <si>
    <t>Інше, ХНАДУ - метод. розрахунок базових норм витрат паливно-мастильних матеріалів</t>
  </si>
  <si>
    <t>кассові видатки навчальних закладів освіти Харківської ради Харківської області  за II квартал  2019 року</t>
  </si>
  <si>
    <t>кассові видатки навчальних закладів освіти Харківської ради Харківської області  за червень  2019 року</t>
  </si>
  <si>
    <t>кассові видатки навчальних закладів освіти Харківської ради Харківської області  за травень  2019 року</t>
  </si>
  <si>
    <t>кассові видатки навчальних закладів освіти Харківської ради Харківської області  за квітень  2019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</si>
</sst>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22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2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8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9" fillId="2" borderId="11" xfId="0" applyNumberFormat="1" applyFont="1" applyFill="1" applyBorder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 wrapText="1"/>
    </xf>
    <xf numFmtId="2" fontId="10" fillId="2" borderId="12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25" borderId="11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10" fillId="26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27" borderId="0" xfId="0" applyFill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2" fillId="28" borderId="12" xfId="0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center" vertical="center" wrapText="1"/>
    </xf>
    <xf numFmtId="0" fontId="10" fillId="26" borderId="1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5" borderId="16" xfId="0" applyFont="1" applyFill="1" applyBorder="1" applyAlignment="1">
      <alignment horizontal="center" vertical="center" wrapText="1"/>
    </xf>
    <xf numFmtId="0" fontId="10" fillId="26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5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5" borderId="18" xfId="0" applyFont="1" applyFill="1" applyBorder="1" applyAlignment="1">
      <alignment horizontal="center" vertical="center" wrapText="1"/>
    </xf>
    <xf numFmtId="0" fontId="10" fillId="26" borderId="19" xfId="0" applyFont="1" applyFill="1" applyBorder="1" applyAlignment="1">
      <alignment horizontal="center" vertical="center" wrapText="1"/>
    </xf>
    <xf numFmtId="0" fontId="10" fillId="26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2" fontId="10" fillId="29" borderId="20" xfId="0" applyNumberFormat="1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0" fillId="30" borderId="20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12" fillId="28" borderId="21" xfId="0" applyFont="1" applyFill="1" applyBorder="1" applyAlignment="1">
      <alignment horizontal="center" vertical="center" wrapText="1"/>
    </xf>
    <xf numFmtId="0" fontId="13" fillId="28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5" borderId="13" xfId="0" applyFont="1" applyFill="1" applyBorder="1" applyAlignment="1">
      <alignment horizontal="center" vertical="center" wrapText="1"/>
    </xf>
    <xf numFmtId="0" fontId="10" fillId="26" borderId="13" xfId="0" applyFont="1" applyFill="1" applyBorder="1" applyAlignment="1">
      <alignment horizontal="center" vertical="center" wrapText="1"/>
    </xf>
    <xf numFmtId="2" fontId="10" fillId="29" borderId="24" xfId="0" applyNumberFormat="1" applyFont="1" applyFill="1" applyBorder="1" applyAlignment="1">
      <alignment horizontal="center" vertical="center" wrapText="1"/>
    </xf>
    <xf numFmtId="0" fontId="10" fillId="30" borderId="2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29" borderId="25" xfId="0" applyFont="1" applyFill="1" applyBorder="1" applyAlignment="1">
      <alignment horizontal="center" vertical="center" wrapText="1"/>
    </xf>
    <xf numFmtId="2" fontId="10" fillId="29" borderId="26" xfId="0" applyNumberFormat="1" applyFont="1" applyFill="1" applyBorder="1" applyAlignment="1">
      <alignment horizontal="center" vertical="center" wrapText="1"/>
    </xf>
    <xf numFmtId="2" fontId="10" fillId="29" borderId="27" xfId="0" applyNumberFormat="1" applyFont="1" applyFill="1" applyBorder="1" applyAlignment="1">
      <alignment horizontal="center" vertical="center" wrapText="1"/>
    </xf>
    <xf numFmtId="2" fontId="10" fillId="29" borderId="25" xfId="0" applyNumberFormat="1" applyFont="1" applyFill="1" applyBorder="1" applyAlignment="1">
      <alignment horizontal="center" vertical="center" wrapText="1"/>
    </xf>
    <xf numFmtId="2" fontId="10" fillId="29" borderId="28" xfId="0" applyNumberFormat="1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10" fillId="30" borderId="26" xfId="0" applyFont="1" applyFill="1" applyBorder="1" applyAlignment="1">
      <alignment horizontal="center" vertical="center" wrapText="1"/>
    </xf>
    <xf numFmtId="0" fontId="10" fillId="30" borderId="27" xfId="0" applyFont="1" applyFill="1" applyBorder="1" applyAlignment="1">
      <alignment horizontal="center" vertical="center" wrapText="1"/>
    </xf>
    <xf numFmtId="0" fontId="10" fillId="30" borderId="2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31" borderId="30" xfId="0" applyFont="1" applyFill="1" applyBorder="1" applyAlignment="1">
      <alignment horizontal="center" vertical="center" wrapText="1"/>
    </xf>
    <xf numFmtId="0" fontId="9" fillId="31" borderId="33" xfId="0" applyFont="1" applyFill="1" applyBorder="1" applyAlignment="1">
      <alignment horizontal="center" vertical="center" wrapText="1"/>
    </xf>
    <xf numFmtId="0" fontId="9" fillId="31" borderId="34" xfId="0" applyFont="1" applyFill="1" applyBorder="1" applyAlignment="1">
      <alignment horizontal="center" vertical="center" wrapText="1"/>
    </xf>
    <xf numFmtId="0" fontId="9" fillId="11" borderId="35" xfId="0" applyFont="1" applyFill="1" applyBorder="1" applyAlignment="1">
      <alignment horizontal="center" vertical="center" wrapText="1"/>
    </xf>
    <xf numFmtId="0" fontId="10" fillId="11" borderId="26" xfId="0" applyFont="1" applyFill="1" applyBorder="1" applyAlignment="1">
      <alignment horizontal="center" vertical="center" wrapText="1"/>
    </xf>
    <xf numFmtId="0" fontId="9" fillId="11" borderId="26" xfId="0" applyFont="1" applyFill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 wrapText="1"/>
    </xf>
    <xf numFmtId="0" fontId="9" fillId="11" borderId="36" xfId="0" applyFont="1" applyFill="1" applyBorder="1" applyAlignment="1">
      <alignment horizontal="center" vertical="center" wrapText="1"/>
    </xf>
    <xf numFmtId="0" fontId="9" fillId="11" borderId="37" xfId="0" applyFont="1" applyFill="1" applyBorder="1" applyAlignment="1">
      <alignment horizontal="center" vertical="center" wrapText="1"/>
    </xf>
    <xf numFmtId="0" fontId="11" fillId="28" borderId="29" xfId="0" applyFont="1" applyFill="1" applyBorder="1" applyAlignment="1">
      <alignment horizontal="center" vertical="center" wrapText="1"/>
    </xf>
    <xf numFmtId="0" fontId="10" fillId="28" borderId="29" xfId="0" applyFont="1" applyFill="1" applyBorder="1" applyAlignment="1">
      <alignment horizontal="center" vertical="center" wrapText="1"/>
    </xf>
    <xf numFmtId="0" fontId="9" fillId="28" borderId="29" xfId="0" applyFont="1" applyFill="1" applyBorder="1" applyAlignment="1">
      <alignment horizontal="center" vertical="center" wrapText="1"/>
    </xf>
    <xf numFmtId="0" fontId="13" fillId="28" borderId="29" xfId="0" applyFont="1" applyFill="1" applyBorder="1" applyAlignment="1">
      <alignment horizontal="center" vertical="center" wrapText="1"/>
    </xf>
    <xf numFmtId="0" fontId="12" fillId="28" borderId="29" xfId="0" applyFont="1" applyFill="1" applyBorder="1" applyAlignment="1">
      <alignment horizontal="center" vertical="center" wrapText="1"/>
    </xf>
    <xf numFmtId="0" fontId="12" fillId="28" borderId="30" xfId="0" applyFont="1" applyFill="1" applyBorder="1" applyAlignment="1">
      <alignment horizontal="center" vertical="center" wrapText="1"/>
    </xf>
    <xf numFmtId="0" fontId="10" fillId="32" borderId="26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9" fillId="32" borderId="27" xfId="0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9" fillId="32" borderId="36" xfId="0" applyFont="1" applyFill="1" applyBorder="1" applyAlignment="1">
      <alignment horizontal="center" vertical="center" wrapText="1"/>
    </xf>
    <xf numFmtId="0" fontId="9" fillId="32" borderId="37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9" borderId="38" xfId="0" applyFont="1" applyFill="1" applyBorder="1" applyAlignment="1">
      <alignment horizontal="center" vertical="center" wrapText="1"/>
    </xf>
    <xf numFmtId="0" fontId="10" fillId="9" borderId="38" xfId="0" applyFont="1" applyFill="1" applyBorder="1" applyAlignment="1">
      <alignment horizontal="center" vertical="center" wrapText="1"/>
    </xf>
    <xf numFmtId="0" fontId="9" fillId="9" borderId="39" xfId="0" applyFont="1" applyFill="1" applyBorder="1" applyAlignment="1">
      <alignment horizontal="center" vertical="center" wrapText="1"/>
    </xf>
    <xf numFmtId="0" fontId="9" fillId="9" borderId="40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 wrapText="1"/>
    </xf>
    <xf numFmtId="0" fontId="9" fillId="9" borderId="41" xfId="0" applyFont="1" applyFill="1" applyBorder="1" applyAlignment="1">
      <alignment horizontal="center" vertical="center" wrapText="1"/>
    </xf>
    <xf numFmtId="0" fontId="9" fillId="9" borderId="42" xfId="0" applyFont="1" applyFill="1" applyBorder="1" applyAlignment="1">
      <alignment horizontal="center" vertical="center" wrapText="1"/>
    </xf>
    <xf numFmtId="0" fontId="9" fillId="9" borderId="43" xfId="0" applyFont="1" applyFill="1" applyBorder="1" applyAlignment="1">
      <alignment horizontal="center" vertical="center" wrapText="1"/>
    </xf>
    <xf numFmtId="0" fontId="10" fillId="25" borderId="35" xfId="0" applyFont="1" applyFill="1" applyBorder="1" applyAlignment="1">
      <alignment horizontal="center" vertical="center" wrapText="1"/>
    </xf>
    <xf numFmtId="0" fontId="10" fillId="25" borderId="26" xfId="0" applyFont="1" applyFill="1" applyBorder="1" applyAlignment="1">
      <alignment horizontal="center" vertical="center" wrapText="1"/>
    </xf>
    <xf numFmtId="2" fontId="10" fillId="25" borderId="26" xfId="0" applyNumberFormat="1" applyFont="1" applyFill="1" applyBorder="1" applyAlignment="1">
      <alignment horizontal="center" vertical="center" wrapText="1"/>
    </xf>
    <xf numFmtId="2" fontId="10" fillId="25" borderId="27" xfId="0" applyNumberFormat="1" applyFont="1" applyFill="1" applyBorder="1" applyAlignment="1">
      <alignment horizontal="center" vertical="center" wrapText="1"/>
    </xf>
    <xf numFmtId="2" fontId="10" fillId="25" borderId="28" xfId="0" applyNumberFormat="1" applyFont="1" applyFill="1" applyBorder="1" applyAlignment="1">
      <alignment horizontal="center" vertical="center" wrapText="1"/>
    </xf>
    <xf numFmtId="0" fontId="12" fillId="28" borderId="23" xfId="0" applyFont="1" applyFill="1" applyBorder="1" applyAlignment="1">
      <alignment horizontal="center" vertical="center" wrapText="1"/>
    </xf>
    <xf numFmtId="2" fontId="10" fillId="25" borderId="36" xfId="0" applyNumberFormat="1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11" borderId="27" xfId="0" applyFont="1" applyFill="1" applyBorder="1" applyAlignment="1">
      <alignment horizontal="center" vertical="center" wrapText="1"/>
    </xf>
    <xf numFmtId="0" fontId="10" fillId="28" borderId="30" xfId="0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32" borderId="27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9" borderId="39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11" borderId="28" xfId="0" applyFont="1" applyFill="1" applyBorder="1" applyAlignment="1">
      <alignment horizontal="center" vertical="center" wrapText="1"/>
    </xf>
    <xf numFmtId="0" fontId="9" fillId="28" borderId="46" xfId="0" applyFont="1" applyFill="1" applyBorder="1" applyAlignment="1">
      <alignment horizontal="center" vertical="center" wrapText="1"/>
    </xf>
    <xf numFmtId="0" fontId="9" fillId="25" borderId="45" xfId="0" applyFont="1" applyFill="1" applyBorder="1" applyAlignment="1">
      <alignment horizontal="center" vertical="center" wrapText="1"/>
    </xf>
    <xf numFmtId="0" fontId="10" fillId="26" borderId="45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0" fillId="32" borderId="35" xfId="0" applyFont="1" applyFill="1" applyBorder="1" applyAlignment="1">
      <alignment horizontal="center" vertical="center" wrapText="1"/>
    </xf>
    <xf numFmtId="0" fontId="9" fillId="32" borderId="28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9" borderId="48" xfId="0" applyFont="1" applyFill="1" applyBorder="1" applyAlignment="1">
      <alignment horizontal="center" vertical="center" wrapText="1"/>
    </xf>
    <xf numFmtId="2" fontId="10" fillId="25" borderId="24" xfId="0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 wrapText="1"/>
    </xf>
    <xf numFmtId="0" fontId="12" fillId="28" borderId="45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31" borderId="50" xfId="0" applyFont="1" applyFill="1" applyBorder="1" applyAlignment="1">
      <alignment horizontal="center" vertical="center" wrapText="1"/>
    </xf>
    <xf numFmtId="0" fontId="10" fillId="31" borderId="51" xfId="0" applyFont="1" applyFill="1" applyBorder="1" applyAlignment="1">
      <alignment horizontal="center" vertical="center" wrapText="1"/>
    </xf>
    <xf numFmtId="0" fontId="9" fillId="31" borderId="51" xfId="0" applyFont="1" applyFill="1" applyBorder="1" applyAlignment="1">
      <alignment horizontal="center" vertical="center" wrapText="1"/>
    </xf>
    <xf numFmtId="0" fontId="9" fillId="31" borderId="52" xfId="0" applyFont="1" applyFill="1" applyBorder="1" applyAlignment="1">
      <alignment horizontal="center" vertical="center" wrapText="1"/>
    </xf>
    <xf numFmtId="0" fontId="9" fillId="31" borderId="53" xfId="0" applyFont="1" applyFill="1" applyBorder="1" applyAlignment="1">
      <alignment horizontal="center" vertical="center" wrapText="1"/>
    </xf>
    <xf numFmtId="0" fontId="9" fillId="31" borderId="54" xfId="0" applyFont="1" applyFill="1" applyBorder="1" applyAlignment="1">
      <alignment horizontal="center" vertical="center" wrapText="1"/>
    </xf>
    <xf numFmtId="0" fontId="9" fillId="31" borderId="46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2" fontId="9" fillId="2" borderId="29" xfId="0" applyNumberFormat="1" applyFont="1" applyFill="1" applyBorder="1" applyAlignment="1">
      <alignment horizontal="center" vertical="center" wrapText="1"/>
    </xf>
    <xf numFmtId="2" fontId="9" fillId="2" borderId="30" xfId="0" applyNumberFormat="1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vertical="center" wrapText="1"/>
    </xf>
    <xf numFmtId="0" fontId="9" fillId="0" borderId="52" xfId="0" applyFont="1" applyBorder="1" applyAlignment="1">
      <alignment horizontal="center" vertical="center" wrapText="1"/>
    </xf>
    <xf numFmtId="0" fontId="13" fillId="28" borderId="16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0" fillId="26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2" fontId="10" fillId="25" borderId="20" xfId="0" applyNumberFormat="1" applyFont="1" applyFill="1" applyBorder="1" applyAlignment="1">
      <alignment horizontal="center" vertical="center" wrapText="1"/>
    </xf>
    <xf numFmtId="0" fontId="9" fillId="34" borderId="50" xfId="0" applyFont="1" applyFill="1" applyBorder="1" applyAlignment="1">
      <alignment horizontal="center" vertical="center" wrapText="1"/>
    </xf>
    <xf numFmtId="0" fontId="9" fillId="34" borderId="51" xfId="0" applyFont="1" applyFill="1" applyBorder="1" applyAlignment="1">
      <alignment horizontal="center" vertical="center" wrapText="1"/>
    </xf>
    <xf numFmtId="0" fontId="10" fillId="34" borderId="51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wrapText="1"/>
    </xf>
    <xf numFmtId="0" fontId="9" fillId="34" borderId="52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1" borderId="31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11" borderId="24" xfId="0" applyFont="1" applyFill="1" applyBorder="1" applyAlignment="1">
      <alignment horizontal="center" vertical="center" wrapText="1"/>
    </xf>
    <xf numFmtId="0" fontId="12" fillId="28" borderId="56" xfId="0" applyFont="1" applyFill="1" applyBorder="1" applyAlignment="1">
      <alignment horizontal="center" vertical="center" wrapText="1"/>
    </xf>
    <xf numFmtId="0" fontId="9" fillId="25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9" borderId="5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2" fontId="10" fillId="35" borderId="31" xfId="0" applyNumberFormat="1" applyFont="1" applyFill="1" applyBorder="1" applyAlignment="1">
      <alignment horizontal="center" vertical="center" wrapText="1"/>
    </xf>
    <xf numFmtId="2" fontId="10" fillId="29" borderId="37" xfId="0" applyNumberFormat="1" applyFont="1" applyFill="1" applyBorder="1" applyAlignment="1">
      <alignment horizontal="center" vertical="center" wrapText="1"/>
    </xf>
    <xf numFmtId="2" fontId="10" fillId="34" borderId="49" xfId="0" applyNumberFormat="1" applyFont="1" applyFill="1" applyBorder="1" applyAlignment="1">
      <alignment horizontal="center" vertical="center" wrapText="1"/>
    </xf>
    <xf numFmtId="2" fontId="10" fillId="35" borderId="44" xfId="0" applyNumberFormat="1" applyFont="1" applyFill="1" applyBorder="1" applyAlignment="1">
      <alignment horizontal="center" vertical="center" wrapText="1"/>
    </xf>
    <xf numFmtId="2" fontId="10" fillId="11" borderId="37" xfId="0" applyNumberFormat="1" applyFont="1" applyFill="1" applyBorder="1" applyAlignment="1">
      <alignment horizontal="center" vertical="center" wrapText="1"/>
    </xf>
    <xf numFmtId="2" fontId="10" fillId="28" borderId="31" xfId="0" applyNumberFormat="1" applyFont="1" applyFill="1" applyBorder="1" applyAlignment="1">
      <alignment horizontal="center" vertical="center" wrapText="1"/>
    </xf>
    <xf numFmtId="2" fontId="10" fillId="25" borderId="16" xfId="0" applyNumberFormat="1" applyFont="1" applyFill="1" applyBorder="1" applyAlignment="1">
      <alignment horizontal="center" vertical="center" wrapText="1"/>
    </xf>
    <xf numFmtId="2" fontId="10" fillId="35" borderId="16" xfId="0" applyNumberFormat="1" applyFont="1" applyFill="1" applyBorder="1" applyAlignment="1">
      <alignment horizontal="center" vertical="center" wrapText="1"/>
    </xf>
    <xf numFmtId="2" fontId="10" fillId="32" borderId="37" xfId="0" applyNumberFormat="1" applyFont="1" applyFill="1" applyBorder="1" applyAlignment="1">
      <alignment horizontal="center" vertical="center" wrapText="1"/>
    </xf>
    <xf numFmtId="2" fontId="10" fillId="33" borderId="37" xfId="0" applyNumberFormat="1" applyFont="1" applyFill="1" applyBorder="1" applyAlignment="1">
      <alignment horizontal="center" vertical="center" wrapText="1"/>
    </xf>
    <xf numFmtId="2" fontId="10" fillId="9" borderId="42" xfId="0" applyNumberFormat="1" applyFont="1" applyFill="1" applyBorder="1" applyAlignment="1">
      <alignment horizontal="center" vertical="center" wrapText="1"/>
    </xf>
    <xf numFmtId="2" fontId="10" fillId="30" borderId="37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9" fillId="28" borderId="29" xfId="0" applyNumberFormat="1" applyFont="1" applyFill="1" applyBorder="1" applyAlignment="1">
      <alignment horizontal="center" vertical="center" wrapText="1"/>
    </xf>
    <xf numFmtId="2" fontId="9" fillId="34" borderId="51" xfId="0" applyNumberFormat="1" applyFont="1" applyFill="1" applyBorder="1" applyAlignment="1">
      <alignment horizontal="center" vertical="center" wrapText="1"/>
    </xf>
    <xf numFmtId="2" fontId="10" fillId="30" borderId="26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11" borderId="26" xfId="0" applyNumberFormat="1" applyFont="1" applyFill="1" applyBorder="1" applyAlignment="1">
      <alignment horizontal="center" vertical="center" wrapText="1"/>
    </xf>
    <xf numFmtId="2" fontId="9" fillId="32" borderId="26" xfId="0" applyNumberFormat="1" applyFont="1" applyFill="1" applyBorder="1" applyAlignment="1">
      <alignment horizontal="center" vertical="center" wrapText="1"/>
    </xf>
    <xf numFmtId="2" fontId="9" fillId="25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31" borderId="51" xfId="0" applyNumberFormat="1" applyFont="1" applyFill="1" applyBorder="1" applyAlignment="1">
      <alignment horizontal="center" vertical="center" wrapText="1"/>
    </xf>
    <xf numFmtId="2" fontId="10" fillId="26" borderId="11" xfId="0" applyNumberFormat="1" applyFont="1" applyFill="1" applyBorder="1" applyAlignment="1">
      <alignment horizontal="center" vertical="center" wrapText="1"/>
    </xf>
    <xf numFmtId="2" fontId="9" fillId="31" borderId="49" xfId="0" applyNumberFormat="1" applyFont="1" applyFill="1" applyBorder="1" applyAlignment="1">
      <alignment horizontal="center" vertical="center" wrapText="1"/>
    </xf>
    <xf numFmtId="0" fontId="9" fillId="28" borderId="17" xfId="0" applyFont="1" applyFill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1" xfId="0" applyFont="1" applyBorder="1" applyAlignment="1">
      <alignment vertical="center" wrapText="1"/>
    </xf>
    <xf numFmtId="0" fontId="15" fillId="0" borderId="59" xfId="0" applyFont="1" applyBorder="1" applyAlignment="1">
      <alignment horizontal="center" vertical="center" wrapText="1"/>
    </xf>
    <xf numFmtId="2" fontId="10" fillId="25" borderId="37" xfId="0" applyNumberFormat="1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0" fillId="30" borderId="37" xfId="0" applyFont="1" applyFill="1" applyBorder="1" applyAlignment="1">
      <alignment horizontal="center" vertical="center" wrapText="1"/>
    </xf>
    <xf numFmtId="0" fontId="9" fillId="31" borderId="49" xfId="0" applyFont="1" applyFill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2" fontId="9" fillId="2" borderId="31" xfId="0" applyNumberFormat="1" applyFont="1" applyFill="1" applyBorder="1" applyAlignment="1">
      <alignment horizontal="center" vertical="center" wrapText="1"/>
    </xf>
    <xf numFmtId="2" fontId="9" fillId="2" borderId="16" xfId="0" applyNumberFormat="1" applyFont="1" applyFill="1" applyBorder="1" applyAlignment="1">
      <alignment horizontal="center" vertical="center" wrapText="1"/>
    </xf>
    <xf numFmtId="0" fontId="10" fillId="29" borderId="20" xfId="0" applyFont="1" applyFill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9" fillId="31" borderId="42" xfId="0" applyFont="1" applyFill="1" applyBorder="1" applyAlignment="1">
      <alignment horizontal="center" vertical="center" wrapText="1"/>
    </xf>
    <xf numFmtId="0" fontId="12" fillId="28" borderId="22" xfId="0" applyFont="1" applyFill="1" applyBorder="1" applyAlignment="1">
      <alignment horizontal="center" vertical="center" wrapText="1"/>
    </xf>
    <xf numFmtId="2" fontId="9" fillId="2" borderId="45" xfId="0" applyNumberFormat="1" applyFont="1" applyFill="1" applyBorder="1" applyAlignment="1">
      <alignment horizontal="center" vertical="center" wrapText="1"/>
    </xf>
    <xf numFmtId="2" fontId="9" fillId="2" borderId="23" xfId="0" applyNumberFormat="1" applyFont="1" applyFill="1" applyBorder="1" applyAlignment="1">
      <alignment horizontal="center" vertical="center" wrapText="1"/>
    </xf>
    <xf numFmtId="2" fontId="9" fillId="2" borderId="60" xfId="0" applyNumberFormat="1" applyFont="1" applyFill="1" applyBorder="1" applyAlignment="1">
      <alignment horizontal="center" vertical="center" wrapText="1"/>
    </xf>
    <xf numFmtId="2" fontId="9" fillId="2" borderId="18" xfId="0" applyNumberFormat="1" applyFont="1" applyFill="1" applyBorder="1" applyAlignment="1">
      <alignment horizontal="center" vertical="center" wrapText="1"/>
    </xf>
    <xf numFmtId="2" fontId="9" fillId="2" borderId="17" xfId="0" applyNumberFormat="1" applyFont="1" applyFill="1" applyBorder="1" applyAlignment="1">
      <alignment horizontal="center" vertical="center" wrapText="1"/>
    </xf>
    <xf numFmtId="2" fontId="9" fillId="2" borderId="21" xfId="0" applyNumberFormat="1" applyFont="1" applyFill="1" applyBorder="1" applyAlignment="1">
      <alignment horizontal="center" vertical="center" wrapText="1"/>
    </xf>
    <xf numFmtId="2" fontId="9" fillId="2" borderId="46" xfId="0" applyNumberFormat="1" applyFont="1" applyFill="1" applyBorder="1" applyAlignment="1">
      <alignment horizontal="center" vertical="center" wrapText="1"/>
    </xf>
    <xf numFmtId="2" fontId="10" fillId="2" borderId="21" xfId="0" applyNumberFormat="1" applyFont="1" applyFill="1" applyBorder="1" applyAlignment="1">
      <alignment horizontal="center" vertical="center" wrapText="1"/>
    </xf>
    <xf numFmtId="2" fontId="9" fillId="2" borderId="22" xfId="0" applyNumberFormat="1" applyFont="1" applyFill="1" applyBorder="1" applyAlignment="1">
      <alignment horizontal="center" vertical="center" wrapText="1"/>
    </xf>
    <xf numFmtId="2" fontId="9" fillId="2" borderId="56" xfId="0" applyNumberFormat="1" applyFont="1" applyFill="1" applyBorder="1" applyAlignment="1">
      <alignment horizontal="center" vertical="center" wrapText="1"/>
    </xf>
    <xf numFmtId="2" fontId="9" fillId="2" borderId="61" xfId="0" applyNumberFormat="1" applyFont="1" applyFill="1" applyBorder="1" applyAlignment="1">
      <alignment horizontal="center" vertical="center" wrapText="1"/>
    </xf>
    <xf numFmtId="2" fontId="9" fillId="27" borderId="3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2" fontId="9" fillId="27" borderId="11" xfId="0" applyNumberFormat="1" applyFont="1" applyFill="1" applyBorder="1" applyAlignment="1">
      <alignment horizontal="center" vertical="center" wrapText="1"/>
    </xf>
    <xf numFmtId="0" fontId="9" fillId="27" borderId="51" xfId="0" applyFont="1" applyFill="1" applyBorder="1" applyAlignment="1">
      <alignment horizontal="center" vertical="center" wrapText="1"/>
    </xf>
    <xf numFmtId="0" fontId="9" fillId="27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BJ23"/>
  <sheetViews>
    <sheetView view="pageBreakPreview" zoomScale="90" zoomScaleSheetLayoutView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7" sqref="A7:BF33"/>
    </sheetView>
  </sheetViews>
  <sheetFormatPr defaultColWidth="9.00390625" defaultRowHeight="12.75"/>
  <cols>
    <col min="1" max="1" width="5.00390625" style="14" customWidth="1"/>
    <col min="2" max="2" width="38.375" style="14" customWidth="1"/>
    <col min="3" max="3" width="16.375" style="14" customWidth="1"/>
    <col min="4" max="11" width="14.75390625" style="14" customWidth="1"/>
    <col min="12" max="12" width="15.125" style="14" customWidth="1"/>
    <col min="13" max="13" width="14.75390625" style="14" customWidth="1"/>
    <col min="14" max="15" width="14.75390625" style="16" customWidth="1"/>
    <col min="16" max="16" width="17.25390625" style="14" customWidth="1"/>
    <col min="17" max="17" width="17.125" style="14" customWidth="1"/>
    <col min="18" max="19" width="14.75390625" style="14" customWidth="1"/>
    <col min="20" max="20" width="17.375" style="14" customWidth="1"/>
    <col min="21" max="21" width="14.75390625" style="14" customWidth="1"/>
    <col min="22" max="22" width="15.875" style="14" customWidth="1"/>
    <col min="23" max="25" width="14.75390625" style="14" customWidth="1"/>
    <col min="26" max="26" width="15.375" style="14" customWidth="1"/>
    <col min="27" max="33" width="14.75390625" style="14" customWidth="1"/>
    <col min="34" max="34" width="15.875" style="14" customWidth="1"/>
    <col min="35" max="35" width="15.75390625" style="14" customWidth="1"/>
    <col min="36" max="46" width="14.75390625" style="14" customWidth="1"/>
    <col min="47" max="47" width="17.125" style="14" customWidth="1"/>
    <col min="48" max="48" width="14.75390625" style="14" customWidth="1"/>
    <col min="49" max="49" width="18.125" style="14" customWidth="1"/>
    <col min="50" max="50" width="16.875" style="14" customWidth="1"/>
    <col min="51" max="51" width="13.625" style="14" customWidth="1"/>
    <col min="52" max="54" width="15.375" style="14" customWidth="1"/>
    <col min="55" max="55" width="16.375" style="14" customWidth="1"/>
    <col min="56" max="57" width="14.75390625" style="14" customWidth="1"/>
    <col min="58" max="58" width="18.125" style="14" customWidth="1"/>
    <col min="59" max="59" width="14.25390625" style="0" customWidth="1"/>
    <col min="60" max="60" width="12.875" style="0" customWidth="1"/>
  </cols>
  <sheetData>
    <row r="1" spans="1:58" ht="21.75" customHeight="1">
      <c r="A1" s="229" t="s">
        <v>79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1"/>
    </row>
    <row r="2" spans="1:58" ht="12.75" customHeight="1" thickBo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1"/>
    </row>
    <row r="3" spans="1:58" ht="18.75" customHeight="1" hidden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1"/>
    </row>
    <row r="4" spans="1:58" s="2" customFormat="1" ht="36" customHeight="1" thickBot="1">
      <c r="A4" s="233" t="s">
        <v>1</v>
      </c>
      <c r="B4" s="235" t="s">
        <v>0</v>
      </c>
      <c r="C4" s="237" t="s">
        <v>56</v>
      </c>
      <c r="D4" s="239" t="s">
        <v>57</v>
      </c>
      <c r="E4" s="241" t="s">
        <v>74</v>
      </c>
      <c r="F4" s="241"/>
      <c r="G4" s="241"/>
      <c r="H4" s="241"/>
      <c r="I4" s="241"/>
      <c r="J4" s="241"/>
      <c r="K4" s="241"/>
      <c r="L4" s="241"/>
      <c r="M4" s="241"/>
      <c r="N4" s="241"/>
      <c r="O4" s="242"/>
      <c r="P4" s="243" t="s">
        <v>49</v>
      </c>
      <c r="Q4" s="245" t="s">
        <v>58</v>
      </c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39" t="s">
        <v>52</v>
      </c>
      <c r="AU4" s="246" t="s">
        <v>59</v>
      </c>
      <c r="AV4" s="237" t="s">
        <v>60</v>
      </c>
      <c r="AW4" s="248" t="s">
        <v>61</v>
      </c>
      <c r="AX4" s="239" t="s">
        <v>62</v>
      </c>
      <c r="AY4" s="237" t="s">
        <v>63</v>
      </c>
      <c r="AZ4" s="250" t="s">
        <v>64</v>
      </c>
      <c r="BA4" s="251"/>
      <c r="BB4" s="252"/>
      <c r="BC4" s="253" t="s">
        <v>65</v>
      </c>
      <c r="BD4" s="239" t="s">
        <v>66</v>
      </c>
      <c r="BE4" s="239" t="s">
        <v>67</v>
      </c>
      <c r="BF4" s="243" t="s">
        <v>2</v>
      </c>
    </row>
    <row r="5" spans="1:58" s="2" customFormat="1" ht="150.75" thickBot="1">
      <c r="A5" s="234"/>
      <c r="B5" s="236"/>
      <c r="C5" s="238"/>
      <c r="D5" s="240"/>
      <c r="E5" s="200" t="s">
        <v>40</v>
      </c>
      <c r="F5" s="198" t="s">
        <v>37</v>
      </c>
      <c r="G5" s="198" t="s">
        <v>38</v>
      </c>
      <c r="H5" s="198" t="s">
        <v>39</v>
      </c>
      <c r="I5" s="198" t="s">
        <v>54</v>
      </c>
      <c r="J5" s="198" t="s">
        <v>71</v>
      </c>
      <c r="K5" s="198" t="s">
        <v>8</v>
      </c>
      <c r="L5" s="198" t="s">
        <v>43</v>
      </c>
      <c r="M5" s="198" t="s">
        <v>42</v>
      </c>
      <c r="N5" s="199" t="s">
        <v>41</v>
      </c>
      <c r="O5" s="145" t="s">
        <v>50</v>
      </c>
      <c r="P5" s="244"/>
      <c r="Q5" s="133" t="s">
        <v>55</v>
      </c>
      <c r="R5" s="144" t="s">
        <v>12</v>
      </c>
      <c r="S5" s="144" t="s">
        <v>13</v>
      </c>
      <c r="T5" s="227" t="s">
        <v>44</v>
      </c>
      <c r="U5" s="144" t="s">
        <v>9</v>
      </c>
      <c r="V5" s="144" t="s">
        <v>14</v>
      </c>
      <c r="W5" s="144" t="s">
        <v>15</v>
      </c>
      <c r="X5" s="144" t="s">
        <v>16</v>
      </c>
      <c r="Y5" s="144" t="s">
        <v>17</v>
      </c>
      <c r="Z5" s="144" t="s">
        <v>18</v>
      </c>
      <c r="AA5" s="144" t="s">
        <v>19</v>
      </c>
      <c r="AB5" s="144" t="s">
        <v>20</v>
      </c>
      <c r="AC5" s="144" t="s">
        <v>25</v>
      </c>
      <c r="AD5" s="144" t="s">
        <v>26</v>
      </c>
      <c r="AE5" s="144" t="s">
        <v>27</v>
      </c>
      <c r="AF5" s="144" t="s">
        <v>28</v>
      </c>
      <c r="AG5" s="144" t="s">
        <v>29</v>
      </c>
      <c r="AH5" s="144" t="s">
        <v>30</v>
      </c>
      <c r="AI5" s="144" t="s">
        <v>21</v>
      </c>
      <c r="AJ5" s="144" t="s">
        <v>22</v>
      </c>
      <c r="AK5" s="144" t="s">
        <v>23</v>
      </c>
      <c r="AL5" s="144" t="s">
        <v>10</v>
      </c>
      <c r="AM5" s="144" t="s">
        <v>11</v>
      </c>
      <c r="AN5" s="144" t="s">
        <v>45</v>
      </c>
      <c r="AO5" s="144" t="s">
        <v>72</v>
      </c>
      <c r="AP5" s="144" t="s">
        <v>46</v>
      </c>
      <c r="AQ5" s="144" t="s">
        <v>47</v>
      </c>
      <c r="AR5" s="144" t="s">
        <v>48</v>
      </c>
      <c r="AS5" s="146" t="s">
        <v>73</v>
      </c>
      <c r="AT5" s="240"/>
      <c r="AU5" s="247"/>
      <c r="AV5" s="238"/>
      <c r="AW5" s="249"/>
      <c r="AX5" s="240"/>
      <c r="AY5" s="238"/>
      <c r="AZ5" s="205" t="s">
        <v>70</v>
      </c>
      <c r="BA5" s="206" t="s">
        <v>68</v>
      </c>
      <c r="BB5" s="210" t="s">
        <v>69</v>
      </c>
      <c r="BC5" s="254"/>
      <c r="BD5" s="240"/>
      <c r="BE5" s="240"/>
      <c r="BF5" s="244"/>
    </row>
    <row r="6" spans="1:62" ht="18.75">
      <c r="A6" s="5">
        <v>17</v>
      </c>
      <c r="B6" s="5" t="s">
        <v>6</v>
      </c>
      <c r="C6" s="226">
        <f>(178895.42+54777.11)*1.0168</f>
        <v>237598.228504</v>
      </c>
      <c r="D6" s="226">
        <f>(40063.75+10835.4)*1.01202</f>
        <v>51510.957783</v>
      </c>
      <c r="E6" s="7"/>
      <c r="F6" s="7"/>
      <c r="G6" s="7"/>
      <c r="H6" s="7">
        <v>1197</v>
      </c>
      <c r="I6" s="7"/>
      <c r="J6" s="7"/>
      <c r="K6" s="7"/>
      <c r="L6" s="7"/>
      <c r="M6" s="7"/>
      <c r="N6" s="8"/>
      <c r="O6" s="8">
        <f aca="true" t="shared" si="0" ref="O6:O20">SUM(E6:N6)</f>
        <v>1197</v>
      </c>
      <c r="P6" s="213">
        <v>20002</v>
      </c>
      <c r="Q6" s="208">
        <v>146.4</v>
      </c>
      <c r="R6" s="9"/>
      <c r="S6" s="6"/>
      <c r="T6" s="228"/>
      <c r="U6" s="9"/>
      <c r="V6" s="9"/>
      <c r="W6" s="9"/>
      <c r="X6" s="9"/>
      <c r="Y6" s="9"/>
      <c r="Z6" s="9"/>
      <c r="AA6" s="9"/>
      <c r="AB6" s="9"/>
      <c r="AC6" s="9">
        <v>311.29</v>
      </c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24"/>
      <c r="AT6" s="217">
        <f>SUM(Q6:AS6)</f>
        <v>457.69000000000005</v>
      </c>
      <c r="AU6" s="33"/>
      <c r="AV6" s="131"/>
      <c r="AW6" s="7"/>
      <c r="AX6" s="7">
        <f>6435.51*1.09894</f>
        <v>7072.2393594000005</v>
      </c>
      <c r="AY6" s="24"/>
      <c r="AZ6" s="118"/>
      <c r="BA6" s="216">
        <f>(91.67+91.67+91.67)*0.625</f>
        <v>171.88125</v>
      </c>
      <c r="BB6" s="33"/>
      <c r="BC6" s="217">
        <v>2456</v>
      </c>
      <c r="BD6" s="172"/>
      <c r="BE6" s="39"/>
      <c r="BF6" s="173">
        <f>C6+D6+O6+P6+AT6+AU6+AV6+AW6+AX6+AY6+AZ6+BC6+BD6+BE6+BA6+BB6</f>
        <v>320465.9968964</v>
      </c>
      <c r="BG6" s="185"/>
      <c r="BH6" s="185"/>
      <c r="BJ6" s="185"/>
    </row>
    <row r="7" spans="1:60" ht="19.5" hidden="1" thickBot="1">
      <c r="A7" s="152">
        <v>41</v>
      </c>
      <c r="B7" s="153" t="s">
        <v>32</v>
      </c>
      <c r="C7" s="153"/>
      <c r="D7" s="187"/>
      <c r="E7" s="153"/>
      <c r="F7" s="153"/>
      <c r="G7" s="153"/>
      <c r="H7" s="153"/>
      <c r="I7" s="153"/>
      <c r="J7" s="153"/>
      <c r="K7" s="153"/>
      <c r="L7" s="153"/>
      <c r="M7" s="153"/>
      <c r="N7" s="154"/>
      <c r="O7" s="155">
        <f t="shared" si="0"/>
        <v>0</v>
      </c>
      <c r="P7" s="156"/>
      <c r="Q7" s="162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8"/>
      <c r="AT7" s="157">
        <f>SUM(Q7:AS7)</f>
        <v>0</v>
      </c>
      <c r="AU7" s="159"/>
      <c r="AV7" s="161"/>
      <c r="AW7" s="158"/>
      <c r="AX7" s="158"/>
      <c r="AY7" s="158"/>
      <c r="AZ7" s="156"/>
      <c r="BA7" s="159"/>
      <c r="BB7" s="159"/>
      <c r="BC7" s="157"/>
      <c r="BD7" s="160"/>
      <c r="BE7" s="157"/>
      <c r="BF7" s="175">
        <f>C7+D7+O7+P7+AT7+AU7+AV7+AW7+AX7+AY7+AZ7+BC7+BD7+BE7</f>
        <v>0</v>
      </c>
      <c r="BG7" s="185"/>
      <c r="BH7" s="185"/>
    </row>
    <row r="8" spans="1:58" ht="19.5" hidden="1" thickBot="1">
      <c r="A8" s="48">
        <v>42</v>
      </c>
      <c r="B8" s="48" t="s">
        <v>33</v>
      </c>
      <c r="C8" s="188">
        <f>C9+C10</f>
        <v>0</v>
      </c>
      <c r="D8" s="188">
        <f aca="true" t="shared" si="1" ref="D8:BE8">D9+D10</f>
        <v>0</v>
      </c>
      <c r="E8" s="59">
        <f t="shared" si="1"/>
        <v>0</v>
      </c>
      <c r="F8" s="59">
        <f t="shared" si="1"/>
        <v>0</v>
      </c>
      <c r="G8" s="59">
        <f t="shared" si="1"/>
        <v>0</v>
      </c>
      <c r="H8" s="59">
        <f t="shared" si="1"/>
        <v>0</v>
      </c>
      <c r="I8" s="59">
        <f t="shared" si="1"/>
        <v>0</v>
      </c>
      <c r="J8" s="59">
        <f t="shared" si="1"/>
        <v>0</v>
      </c>
      <c r="K8" s="59">
        <f t="shared" si="1"/>
        <v>0</v>
      </c>
      <c r="L8" s="59">
        <f t="shared" si="1"/>
        <v>0</v>
      </c>
      <c r="M8" s="59">
        <f t="shared" si="1"/>
        <v>0</v>
      </c>
      <c r="N8" s="59">
        <f t="shared" si="1"/>
        <v>0</v>
      </c>
      <c r="O8" s="60">
        <f t="shared" si="1"/>
        <v>0</v>
      </c>
      <c r="P8" s="61">
        <f t="shared" si="1"/>
        <v>0</v>
      </c>
      <c r="Q8" s="40">
        <f t="shared" si="1"/>
        <v>0</v>
      </c>
      <c r="R8" s="59">
        <f t="shared" si="1"/>
        <v>0</v>
      </c>
      <c r="S8" s="59">
        <f t="shared" si="1"/>
        <v>0</v>
      </c>
      <c r="T8" s="59">
        <f t="shared" si="1"/>
        <v>0</v>
      </c>
      <c r="U8" s="59">
        <f t="shared" si="1"/>
        <v>0</v>
      </c>
      <c r="V8" s="59">
        <f t="shared" si="1"/>
        <v>0</v>
      </c>
      <c r="W8" s="59">
        <f t="shared" si="1"/>
        <v>0</v>
      </c>
      <c r="X8" s="59">
        <f t="shared" si="1"/>
        <v>0</v>
      </c>
      <c r="Y8" s="59">
        <f t="shared" si="1"/>
        <v>0</v>
      </c>
      <c r="Z8" s="59">
        <f t="shared" si="1"/>
        <v>0</v>
      </c>
      <c r="AA8" s="59">
        <f t="shared" si="1"/>
        <v>0</v>
      </c>
      <c r="AB8" s="59">
        <f t="shared" si="1"/>
        <v>0</v>
      </c>
      <c r="AC8" s="59">
        <f t="shared" si="1"/>
        <v>0</v>
      </c>
      <c r="AD8" s="59">
        <f t="shared" si="1"/>
        <v>0</v>
      </c>
      <c r="AE8" s="59">
        <f t="shared" si="1"/>
        <v>0</v>
      </c>
      <c r="AF8" s="59">
        <f t="shared" si="1"/>
        <v>0</v>
      </c>
      <c r="AG8" s="59">
        <f t="shared" si="1"/>
        <v>0</v>
      </c>
      <c r="AH8" s="59">
        <f t="shared" si="1"/>
        <v>0</v>
      </c>
      <c r="AI8" s="59">
        <f t="shared" si="1"/>
        <v>0</v>
      </c>
      <c r="AJ8" s="59">
        <f t="shared" si="1"/>
        <v>0</v>
      </c>
      <c r="AK8" s="59">
        <f t="shared" si="1"/>
        <v>0</v>
      </c>
      <c r="AL8" s="59">
        <f t="shared" si="1"/>
        <v>0</v>
      </c>
      <c r="AM8" s="59">
        <f t="shared" si="1"/>
        <v>0</v>
      </c>
      <c r="AN8" s="59">
        <f t="shared" si="1"/>
        <v>0</v>
      </c>
      <c r="AO8" s="59">
        <f t="shared" si="1"/>
        <v>0</v>
      </c>
      <c r="AP8" s="59">
        <f t="shared" si="1"/>
        <v>0</v>
      </c>
      <c r="AQ8" s="59">
        <f t="shared" si="1"/>
        <v>0</v>
      </c>
      <c r="AR8" s="59">
        <f t="shared" si="1"/>
        <v>0</v>
      </c>
      <c r="AS8" s="60">
        <f t="shared" si="1"/>
        <v>0</v>
      </c>
      <c r="AT8" s="40">
        <f t="shared" si="1"/>
        <v>0</v>
      </c>
      <c r="AU8" s="203">
        <f t="shared" si="1"/>
        <v>0</v>
      </c>
      <c r="AV8" s="48">
        <f t="shared" si="1"/>
        <v>0</v>
      </c>
      <c r="AW8" s="60">
        <f t="shared" si="1"/>
        <v>0</v>
      </c>
      <c r="AX8" s="60">
        <f t="shared" si="1"/>
        <v>0</v>
      </c>
      <c r="AY8" s="60">
        <f t="shared" si="1"/>
        <v>0</v>
      </c>
      <c r="AZ8" s="61">
        <f t="shared" si="1"/>
        <v>0</v>
      </c>
      <c r="BA8" s="203"/>
      <c r="BB8" s="203"/>
      <c r="BC8" s="40">
        <f t="shared" si="1"/>
        <v>0</v>
      </c>
      <c r="BD8" s="48">
        <f t="shared" si="1"/>
        <v>0</v>
      </c>
      <c r="BE8" s="40">
        <f t="shared" si="1"/>
        <v>0</v>
      </c>
      <c r="BF8" s="184">
        <f>BF9+BF10</f>
        <v>0</v>
      </c>
    </row>
    <row r="9" spans="1:62" ht="18.75" hidden="1">
      <c r="A9" s="55">
        <v>43</v>
      </c>
      <c r="B9" s="55" t="s">
        <v>7</v>
      </c>
      <c r="C9" s="142"/>
      <c r="D9" s="142"/>
      <c r="E9" s="55"/>
      <c r="F9" s="55"/>
      <c r="G9" s="55"/>
      <c r="H9" s="55"/>
      <c r="I9" s="55"/>
      <c r="J9" s="55"/>
      <c r="K9" s="55"/>
      <c r="L9" s="55"/>
      <c r="M9" s="55"/>
      <c r="N9" s="56"/>
      <c r="O9" s="109">
        <f t="shared" si="0"/>
        <v>0</v>
      </c>
      <c r="P9" s="119"/>
      <c r="Q9" s="58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7"/>
      <c r="AT9" s="39">
        <f>SUM(Q9:AS9)</f>
        <v>0</v>
      </c>
      <c r="AU9" s="41"/>
      <c r="AV9" s="44"/>
      <c r="AW9" s="57"/>
      <c r="AX9" s="57"/>
      <c r="AY9" s="57"/>
      <c r="AZ9" s="119"/>
      <c r="BA9" s="41"/>
      <c r="BB9" s="41"/>
      <c r="BC9" s="39"/>
      <c r="BD9" s="164"/>
      <c r="BE9" s="39"/>
      <c r="BF9" s="173">
        <f>C9+D9+O9+P9+AT9+AU9+AV9+AW9+AX9+AY9+AZ9+BC9+BD9</f>
        <v>0</v>
      </c>
      <c r="BG9" s="3"/>
      <c r="BH9" s="3"/>
      <c r="BI9" s="3"/>
      <c r="BJ9" s="3"/>
    </row>
    <row r="10" spans="1:58" ht="19.5" hidden="1" thickBot="1">
      <c r="A10" s="4">
        <v>44</v>
      </c>
      <c r="B10" s="4" t="s">
        <v>3</v>
      </c>
      <c r="C10" s="189"/>
      <c r="D10" s="189"/>
      <c r="E10" s="4"/>
      <c r="F10" s="4"/>
      <c r="G10" s="4"/>
      <c r="H10" s="4"/>
      <c r="I10" s="4"/>
      <c r="J10" s="4"/>
      <c r="K10" s="4"/>
      <c r="L10" s="4"/>
      <c r="M10" s="4"/>
      <c r="N10" s="18"/>
      <c r="O10" s="109">
        <f t="shared" si="0"/>
        <v>0</v>
      </c>
      <c r="P10" s="120"/>
      <c r="Q10" s="117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62"/>
      <c r="AT10" s="39">
        <f>SUM(Q10:AS10)</f>
        <v>0</v>
      </c>
      <c r="AU10" s="108"/>
      <c r="AV10" s="23"/>
      <c r="AW10" s="22"/>
      <c r="AX10" s="22"/>
      <c r="AY10" s="22"/>
      <c r="AZ10" s="120"/>
      <c r="BA10" s="63"/>
      <c r="BB10" s="63"/>
      <c r="BC10" s="148"/>
      <c r="BD10" s="169"/>
      <c r="BE10" s="202"/>
      <c r="BF10" s="176">
        <f>C10+D10+O10+P10+AT10+AU10+AV10+AW10+AX10+AY10+AZ10+BC10+BD10</f>
        <v>0</v>
      </c>
    </row>
    <row r="11" spans="1:58" ht="38.25" hidden="1" thickBot="1">
      <c r="A11" s="67">
        <v>45</v>
      </c>
      <c r="B11" s="68" t="s">
        <v>51</v>
      </c>
      <c r="C11" s="190"/>
      <c r="D11" s="190"/>
      <c r="E11" s="69"/>
      <c r="F11" s="69"/>
      <c r="G11" s="69"/>
      <c r="H11" s="69"/>
      <c r="I11" s="69"/>
      <c r="J11" s="69"/>
      <c r="K11" s="69"/>
      <c r="L11" s="69"/>
      <c r="M11" s="69"/>
      <c r="N11" s="68"/>
      <c r="O11" s="110">
        <f t="shared" si="0"/>
        <v>0</v>
      </c>
      <c r="P11" s="121"/>
      <c r="Q11" s="71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70"/>
      <c r="AT11" s="71">
        <f>SUM(Q11:AS11)</f>
        <v>0</v>
      </c>
      <c r="AU11" s="73"/>
      <c r="AV11" s="72"/>
      <c r="AW11" s="70"/>
      <c r="AX11" s="70"/>
      <c r="AY11" s="70"/>
      <c r="AZ11" s="121"/>
      <c r="BA11" s="73"/>
      <c r="BB11" s="73"/>
      <c r="BC11" s="71"/>
      <c r="BD11" s="165"/>
      <c r="BE11" s="71"/>
      <c r="BF11" s="177">
        <f>C11+D11+O11+P11+AT11+AU11+AV11+AW11+AX11+AY11+AZ11+BC11+BD11+BE11</f>
        <v>0</v>
      </c>
    </row>
    <row r="12" spans="1:58" s="21" customFormat="1" ht="19.5" hidden="1" thickBot="1">
      <c r="A12" s="134">
        <v>46</v>
      </c>
      <c r="B12" s="135">
        <v>611161</v>
      </c>
      <c r="C12" s="194">
        <f aca="true" t="shared" si="2" ref="C12:BE12">C13+C14+C15</f>
        <v>0</v>
      </c>
      <c r="D12" s="194">
        <f t="shared" si="2"/>
        <v>0</v>
      </c>
      <c r="E12" s="136">
        <f t="shared" si="2"/>
        <v>0</v>
      </c>
      <c r="F12" s="136">
        <f t="shared" si="2"/>
        <v>0</v>
      </c>
      <c r="G12" s="136">
        <f t="shared" si="2"/>
        <v>0</v>
      </c>
      <c r="H12" s="136">
        <f t="shared" si="2"/>
        <v>0</v>
      </c>
      <c r="I12" s="136">
        <f t="shared" si="2"/>
        <v>0</v>
      </c>
      <c r="J12" s="136">
        <f t="shared" si="2"/>
        <v>0</v>
      </c>
      <c r="K12" s="136">
        <f t="shared" si="2"/>
        <v>0</v>
      </c>
      <c r="L12" s="136">
        <f t="shared" si="2"/>
        <v>0</v>
      </c>
      <c r="M12" s="136">
        <f t="shared" si="2"/>
        <v>0</v>
      </c>
      <c r="N12" s="136">
        <f t="shared" si="2"/>
        <v>0</v>
      </c>
      <c r="O12" s="137">
        <f t="shared" si="2"/>
        <v>0</v>
      </c>
      <c r="P12" s="138">
        <f t="shared" si="2"/>
        <v>0</v>
      </c>
      <c r="Q12" s="163">
        <f t="shared" si="2"/>
        <v>0</v>
      </c>
      <c r="R12" s="136">
        <f t="shared" si="2"/>
        <v>0</v>
      </c>
      <c r="S12" s="136">
        <f t="shared" si="2"/>
        <v>0</v>
      </c>
      <c r="T12" s="136">
        <f t="shared" si="2"/>
        <v>0</v>
      </c>
      <c r="U12" s="136">
        <f t="shared" si="2"/>
        <v>0</v>
      </c>
      <c r="V12" s="136">
        <f t="shared" si="2"/>
        <v>0</v>
      </c>
      <c r="W12" s="136">
        <f t="shared" si="2"/>
        <v>0</v>
      </c>
      <c r="X12" s="136">
        <f t="shared" si="2"/>
        <v>0</v>
      </c>
      <c r="Y12" s="136">
        <f t="shared" si="2"/>
        <v>0</v>
      </c>
      <c r="Z12" s="136">
        <f t="shared" si="2"/>
        <v>0</v>
      </c>
      <c r="AA12" s="136">
        <f t="shared" si="2"/>
        <v>0</v>
      </c>
      <c r="AB12" s="136">
        <f t="shared" si="2"/>
        <v>0</v>
      </c>
      <c r="AC12" s="136">
        <f t="shared" si="2"/>
        <v>0</v>
      </c>
      <c r="AD12" s="136">
        <f t="shared" si="2"/>
        <v>0</v>
      </c>
      <c r="AE12" s="136">
        <f t="shared" si="2"/>
        <v>0</v>
      </c>
      <c r="AF12" s="136">
        <f t="shared" si="2"/>
        <v>0</v>
      </c>
      <c r="AG12" s="136">
        <f t="shared" si="2"/>
        <v>0</v>
      </c>
      <c r="AH12" s="136">
        <f t="shared" si="2"/>
        <v>0</v>
      </c>
      <c r="AI12" s="136">
        <f t="shared" si="2"/>
        <v>0</v>
      </c>
      <c r="AJ12" s="136">
        <f t="shared" si="2"/>
        <v>0</v>
      </c>
      <c r="AK12" s="136">
        <f t="shared" si="2"/>
        <v>0</v>
      </c>
      <c r="AL12" s="136">
        <f t="shared" si="2"/>
        <v>0</v>
      </c>
      <c r="AM12" s="136">
        <f t="shared" si="2"/>
        <v>0</v>
      </c>
      <c r="AN12" s="136">
        <f t="shared" si="2"/>
        <v>0</v>
      </c>
      <c r="AO12" s="136">
        <f t="shared" si="2"/>
        <v>0</v>
      </c>
      <c r="AP12" s="136">
        <f t="shared" si="2"/>
        <v>0</v>
      </c>
      <c r="AQ12" s="136">
        <f t="shared" si="2"/>
        <v>0</v>
      </c>
      <c r="AR12" s="136">
        <f t="shared" si="2"/>
        <v>0</v>
      </c>
      <c r="AS12" s="137">
        <f t="shared" si="2"/>
        <v>0</v>
      </c>
      <c r="AT12" s="65">
        <f t="shared" si="2"/>
        <v>0</v>
      </c>
      <c r="AU12" s="204">
        <f t="shared" si="2"/>
        <v>0</v>
      </c>
      <c r="AV12" s="139">
        <f t="shared" si="2"/>
        <v>0</v>
      </c>
      <c r="AW12" s="64">
        <f t="shared" si="2"/>
        <v>0</v>
      </c>
      <c r="AX12" s="64">
        <f t="shared" si="2"/>
        <v>0</v>
      </c>
      <c r="AY12" s="64">
        <f t="shared" si="2"/>
        <v>0</v>
      </c>
      <c r="AZ12" s="140">
        <f t="shared" si="2"/>
        <v>0</v>
      </c>
      <c r="BA12" s="211"/>
      <c r="BB12" s="211"/>
      <c r="BC12" s="65">
        <f t="shared" si="2"/>
        <v>0</v>
      </c>
      <c r="BD12" s="66">
        <f t="shared" si="2"/>
        <v>0</v>
      </c>
      <c r="BE12" s="65">
        <f t="shared" si="2"/>
        <v>0</v>
      </c>
      <c r="BF12" s="196">
        <f>BF13+BF14+BF15</f>
        <v>0</v>
      </c>
    </row>
    <row r="13" spans="1:58" ht="18.75" hidden="1">
      <c r="A13" s="74">
        <v>47</v>
      </c>
      <c r="B13" s="75">
        <v>70804</v>
      </c>
      <c r="C13" s="186"/>
      <c r="D13" s="186"/>
      <c r="E13" s="76"/>
      <c r="F13" s="76"/>
      <c r="G13" s="76"/>
      <c r="H13" s="76"/>
      <c r="I13" s="76"/>
      <c r="J13" s="76"/>
      <c r="K13" s="76"/>
      <c r="L13" s="76"/>
      <c r="M13" s="76"/>
      <c r="N13" s="75"/>
      <c r="O13" s="111">
        <f t="shared" si="0"/>
        <v>0</v>
      </c>
      <c r="P13" s="122"/>
      <c r="Q13" s="147"/>
      <c r="R13" s="78"/>
      <c r="S13" s="76"/>
      <c r="T13" s="76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7"/>
      <c r="AF13" s="78"/>
      <c r="AG13" s="77"/>
      <c r="AH13" s="78"/>
      <c r="AI13" s="78"/>
      <c r="AJ13" s="78"/>
      <c r="AK13" s="78"/>
      <c r="AL13" s="76"/>
      <c r="AM13" s="78"/>
      <c r="AN13" s="78"/>
      <c r="AO13" s="78"/>
      <c r="AP13" s="78"/>
      <c r="AQ13" s="78"/>
      <c r="AR13" s="78"/>
      <c r="AS13" s="79"/>
      <c r="AT13" s="197">
        <f>SUM(Q13:AS13)</f>
        <v>0</v>
      </c>
      <c r="AU13" s="43"/>
      <c r="AV13" s="106"/>
      <c r="AW13" s="25"/>
      <c r="AX13" s="25"/>
      <c r="AY13" s="25"/>
      <c r="AZ13" s="132"/>
      <c r="BA13" s="212"/>
      <c r="BB13" s="212"/>
      <c r="BC13" s="42"/>
      <c r="BD13" s="166"/>
      <c r="BE13" s="42"/>
      <c r="BF13" s="178">
        <f>C13+D13+O13+P13+AT13+AU13+AV13+AW13+AX13+AY13+AZ13+BC13+BD13+BE13</f>
        <v>0</v>
      </c>
    </row>
    <row r="14" spans="1:58" ht="18.75" hidden="1">
      <c r="A14" s="11">
        <v>48</v>
      </c>
      <c r="B14" s="12">
        <v>70805</v>
      </c>
      <c r="C14" s="192"/>
      <c r="D14" s="192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12">
        <f t="shared" si="0"/>
        <v>0</v>
      </c>
      <c r="P14" s="123"/>
      <c r="Q14" s="29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26"/>
      <c r="AT14" s="32">
        <f>SUM(Q14:AS14)</f>
        <v>0</v>
      </c>
      <c r="AU14" s="34"/>
      <c r="AV14" s="45"/>
      <c r="AW14" s="26"/>
      <c r="AX14" s="26"/>
      <c r="AY14" s="26"/>
      <c r="AZ14" s="123"/>
      <c r="BA14" s="34"/>
      <c r="BB14" s="34"/>
      <c r="BC14" s="32"/>
      <c r="BD14" s="167"/>
      <c r="BE14" s="32"/>
      <c r="BF14" s="179">
        <f>C14+D14+O14+P14+AT14+AU14+AV14+AW14+AX14+AY14+AZ14+BC14+BD14+BE14</f>
        <v>0</v>
      </c>
    </row>
    <row r="15" spans="1:58" ht="18.75" hidden="1">
      <c r="A15" s="13">
        <v>49</v>
      </c>
      <c r="B15" s="13">
        <v>70806</v>
      </c>
      <c r="C15" s="13">
        <f>C16+C17</f>
        <v>0</v>
      </c>
      <c r="D15" s="195">
        <f aca="true" t="shared" si="3" ref="D15:BF15">D16+D17</f>
        <v>0</v>
      </c>
      <c r="E15" s="13">
        <f t="shared" si="3"/>
        <v>0</v>
      </c>
      <c r="F15" s="13">
        <f t="shared" si="3"/>
        <v>0</v>
      </c>
      <c r="G15" s="13">
        <f t="shared" si="3"/>
        <v>0</v>
      </c>
      <c r="H15" s="13">
        <f t="shared" si="3"/>
        <v>0</v>
      </c>
      <c r="I15" s="13">
        <f t="shared" si="3"/>
        <v>0</v>
      </c>
      <c r="J15" s="13">
        <f t="shared" si="3"/>
        <v>0</v>
      </c>
      <c r="K15" s="13">
        <f t="shared" si="3"/>
        <v>0</v>
      </c>
      <c r="L15" s="13">
        <f t="shared" si="3"/>
        <v>0</v>
      </c>
      <c r="M15" s="13">
        <f t="shared" si="3"/>
        <v>0</v>
      </c>
      <c r="N15" s="13">
        <f t="shared" si="3"/>
        <v>0</v>
      </c>
      <c r="O15" s="27">
        <f t="shared" si="3"/>
        <v>0</v>
      </c>
      <c r="P15" s="124">
        <f t="shared" si="3"/>
        <v>0</v>
      </c>
      <c r="Q15" s="30">
        <f t="shared" si="3"/>
        <v>0</v>
      </c>
      <c r="R15" s="13">
        <f t="shared" si="3"/>
        <v>0</v>
      </c>
      <c r="S15" s="13">
        <f t="shared" si="3"/>
        <v>0</v>
      </c>
      <c r="T15" s="13">
        <f t="shared" si="3"/>
        <v>0</v>
      </c>
      <c r="U15" s="13">
        <f t="shared" si="3"/>
        <v>0</v>
      </c>
      <c r="V15" s="13">
        <f t="shared" si="3"/>
        <v>0</v>
      </c>
      <c r="W15" s="13">
        <f t="shared" si="3"/>
        <v>0</v>
      </c>
      <c r="X15" s="13">
        <f t="shared" si="3"/>
        <v>0</v>
      </c>
      <c r="Y15" s="13">
        <f t="shared" si="3"/>
        <v>0</v>
      </c>
      <c r="Z15" s="13">
        <f t="shared" si="3"/>
        <v>0</v>
      </c>
      <c r="AA15" s="13">
        <f t="shared" si="3"/>
        <v>0</v>
      </c>
      <c r="AB15" s="13">
        <f t="shared" si="3"/>
        <v>0</v>
      </c>
      <c r="AC15" s="13">
        <f t="shared" si="3"/>
        <v>0</v>
      </c>
      <c r="AD15" s="13">
        <f t="shared" si="3"/>
        <v>0</v>
      </c>
      <c r="AE15" s="13">
        <f t="shared" si="3"/>
        <v>0</v>
      </c>
      <c r="AF15" s="13">
        <f t="shared" si="3"/>
        <v>0</v>
      </c>
      <c r="AG15" s="13">
        <f t="shared" si="3"/>
        <v>0</v>
      </c>
      <c r="AH15" s="13">
        <f t="shared" si="3"/>
        <v>0</v>
      </c>
      <c r="AI15" s="13">
        <f t="shared" si="3"/>
        <v>0</v>
      </c>
      <c r="AJ15" s="13">
        <f t="shared" si="3"/>
        <v>0</v>
      </c>
      <c r="AK15" s="13">
        <f t="shared" si="3"/>
        <v>0</v>
      </c>
      <c r="AL15" s="13">
        <f t="shared" si="3"/>
        <v>0</v>
      </c>
      <c r="AM15" s="13">
        <f t="shared" si="3"/>
        <v>0</v>
      </c>
      <c r="AN15" s="13">
        <f t="shared" si="3"/>
        <v>0</v>
      </c>
      <c r="AO15" s="13">
        <f t="shared" si="3"/>
        <v>0</v>
      </c>
      <c r="AP15" s="13">
        <f t="shared" si="3"/>
        <v>0</v>
      </c>
      <c r="AQ15" s="13">
        <f t="shared" si="3"/>
        <v>0</v>
      </c>
      <c r="AR15" s="13">
        <f t="shared" si="3"/>
        <v>0</v>
      </c>
      <c r="AS15" s="27">
        <f t="shared" si="3"/>
        <v>0</v>
      </c>
      <c r="AT15" s="149">
        <f t="shared" si="3"/>
        <v>0</v>
      </c>
      <c r="AU15" s="36">
        <f t="shared" si="3"/>
        <v>0</v>
      </c>
      <c r="AV15" s="46">
        <f t="shared" si="3"/>
        <v>0</v>
      </c>
      <c r="AW15" s="27">
        <f t="shared" si="3"/>
        <v>0</v>
      </c>
      <c r="AX15" s="27">
        <f t="shared" si="3"/>
        <v>0</v>
      </c>
      <c r="AY15" s="27">
        <f t="shared" si="3"/>
        <v>0</v>
      </c>
      <c r="AZ15" s="124">
        <f t="shared" si="3"/>
        <v>0</v>
      </c>
      <c r="BA15" s="36"/>
      <c r="BB15" s="36"/>
      <c r="BC15" s="149">
        <f t="shared" si="3"/>
        <v>0</v>
      </c>
      <c r="BD15" s="35">
        <f t="shared" si="3"/>
        <v>0</v>
      </c>
      <c r="BE15" s="149">
        <f t="shared" si="3"/>
        <v>0</v>
      </c>
      <c r="BF15" s="30">
        <f t="shared" si="3"/>
        <v>0</v>
      </c>
    </row>
    <row r="16" spans="1:58" ht="18.75" hidden="1">
      <c r="A16" s="5">
        <v>50</v>
      </c>
      <c r="B16" s="5" t="s">
        <v>4</v>
      </c>
      <c r="C16" s="193"/>
      <c r="D16" s="193"/>
      <c r="E16" s="5"/>
      <c r="F16" s="5"/>
      <c r="G16" s="5"/>
      <c r="H16" s="5"/>
      <c r="I16" s="5"/>
      <c r="J16" s="5"/>
      <c r="K16" s="5"/>
      <c r="L16" s="5"/>
      <c r="M16" s="5"/>
      <c r="N16" s="10"/>
      <c r="O16" s="113">
        <f t="shared" si="0"/>
        <v>0</v>
      </c>
      <c r="P16" s="125"/>
      <c r="Q16" s="28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24"/>
      <c r="AT16" s="31">
        <f>SUM(Q16:AS16)</f>
        <v>0</v>
      </c>
      <c r="AU16" s="37"/>
      <c r="AV16" s="20"/>
      <c r="AW16" s="19"/>
      <c r="AX16" s="19"/>
      <c r="AY16" s="19"/>
      <c r="AZ16" s="125"/>
      <c r="BA16" s="37"/>
      <c r="BB16" s="37"/>
      <c r="BC16" s="150"/>
      <c r="BD16" s="168"/>
      <c r="BE16" s="150"/>
      <c r="BF16" s="180">
        <f>C16+D16+O16+P16+AT16+AU16+AV16+AW16+AX16+AY16+AZ16+BC16+BD16+BE16</f>
        <v>0</v>
      </c>
    </row>
    <row r="17" spans="1:58" ht="19.5" hidden="1" thickBot="1">
      <c r="A17" s="4">
        <v>51</v>
      </c>
      <c r="B17" s="4" t="s">
        <v>5</v>
      </c>
      <c r="C17" s="189"/>
      <c r="D17" s="189"/>
      <c r="E17" s="4"/>
      <c r="F17" s="4"/>
      <c r="G17" s="4"/>
      <c r="H17" s="4"/>
      <c r="I17" s="4"/>
      <c r="J17" s="4"/>
      <c r="K17" s="4"/>
      <c r="L17" s="4"/>
      <c r="M17" s="4"/>
      <c r="N17" s="18"/>
      <c r="O17" s="113">
        <f t="shared" si="0"/>
        <v>0</v>
      </c>
      <c r="P17" s="120"/>
      <c r="Q17" s="117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62"/>
      <c r="AT17" s="31">
        <f>SUM(Q17:AS17)</f>
        <v>0</v>
      </c>
      <c r="AU17" s="63"/>
      <c r="AV17" s="23"/>
      <c r="AW17" s="22"/>
      <c r="AX17" s="22"/>
      <c r="AY17" s="22"/>
      <c r="AZ17" s="120"/>
      <c r="BA17" s="63"/>
      <c r="BB17" s="63"/>
      <c r="BC17" s="148"/>
      <c r="BD17" s="169"/>
      <c r="BE17" s="148"/>
      <c r="BF17" s="180">
        <f>C17+D17+O17+P17+AT17+AU17+AV17+AW17+AX17+AY17+AZ17+BC17+BD17+BE17</f>
        <v>0</v>
      </c>
    </row>
    <row r="18" spans="1:58" ht="19.5" hidden="1" thickBot="1">
      <c r="A18" s="141">
        <v>52</v>
      </c>
      <c r="B18" s="126" t="s">
        <v>35</v>
      </c>
      <c r="C18" s="191"/>
      <c r="D18" s="191"/>
      <c r="E18" s="81"/>
      <c r="F18" s="81"/>
      <c r="G18" s="81"/>
      <c r="H18" s="81"/>
      <c r="I18" s="81"/>
      <c r="J18" s="81"/>
      <c r="K18" s="81"/>
      <c r="L18" s="81"/>
      <c r="M18" s="81"/>
      <c r="N18" s="80"/>
      <c r="O18" s="114">
        <f t="shared" si="0"/>
        <v>0</v>
      </c>
      <c r="P18" s="127"/>
      <c r="Q18" s="83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2"/>
      <c r="AT18" s="83">
        <f>SUM(Q18:AS18)</f>
        <v>0</v>
      </c>
      <c r="AU18" s="85"/>
      <c r="AV18" s="84"/>
      <c r="AW18" s="82"/>
      <c r="AX18" s="82"/>
      <c r="AY18" s="82"/>
      <c r="AZ18" s="127"/>
      <c r="BA18" s="85"/>
      <c r="BB18" s="85"/>
      <c r="BC18" s="83"/>
      <c r="BD18" s="141"/>
      <c r="BE18" s="83"/>
      <c r="BF18" s="181">
        <f>C18+D18+O18+P18+AT18+AU18+AV18+AW18+AX18+AY18+AZ18+BC18+BD18+BE18</f>
        <v>0</v>
      </c>
    </row>
    <row r="19" spans="1:58" ht="19.5" hidden="1" thickBot="1">
      <c r="A19" s="86">
        <v>53</v>
      </c>
      <c r="B19" s="87" t="s">
        <v>34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7"/>
      <c r="O19" s="115">
        <f t="shared" si="0"/>
        <v>0</v>
      </c>
      <c r="P19" s="128"/>
      <c r="Q19" s="90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9"/>
      <c r="AT19" s="90">
        <f>SUM(Q19:AS19)</f>
        <v>0</v>
      </c>
      <c r="AU19" s="92"/>
      <c r="AV19" s="91"/>
      <c r="AW19" s="89"/>
      <c r="AX19" s="89"/>
      <c r="AY19" s="89"/>
      <c r="AZ19" s="128"/>
      <c r="BA19" s="92"/>
      <c r="BB19" s="92"/>
      <c r="BC19" s="90"/>
      <c r="BD19" s="170"/>
      <c r="BE19" s="90"/>
      <c r="BF19" s="182">
        <f>C19+D19+O19+P19+AT19+AU19+AV19+AW19+AX19+AY19+AZ19+BC19+BD19+BE19</f>
        <v>0</v>
      </c>
    </row>
    <row r="20" spans="1:58" ht="19.5" hidden="1" thickBot="1">
      <c r="A20" s="98">
        <v>54</v>
      </c>
      <c r="B20" s="94" t="s">
        <v>36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4"/>
      <c r="O20" s="116">
        <f t="shared" si="0"/>
        <v>0</v>
      </c>
      <c r="P20" s="129"/>
      <c r="Q20" s="100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5"/>
      <c r="AT20" s="96">
        <f>SUM(Q20:AS20)</f>
        <v>0</v>
      </c>
      <c r="AU20" s="99"/>
      <c r="AV20" s="97"/>
      <c r="AW20" s="95"/>
      <c r="AX20" s="95"/>
      <c r="AY20" s="95"/>
      <c r="AZ20" s="129"/>
      <c r="BA20" s="99"/>
      <c r="BB20" s="99"/>
      <c r="BC20" s="96"/>
      <c r="BD20" s="171"/>
      <c r="BE20" s="96"/>
      <c r="BF20" s="183">
        <f>C20+D20+O20+P20+AT20+AU20+AV20+AW20+AX20+AY20+AZ20+BC20+BD20+BE20</f>
        <v>0</v>
      </c>
    </row>
    <row r="21" spans="1:58" ht="19.5" hidden="1" thickBot="1">
      <c r="A21" s="101">
        <v>55</v>
      </c>
      <c r="B21" s="102" t="s">
        <v>2</v>
      </c>
      <c r="C21" s="103" t="e">
        <f>#REF!+C7+C8+C11+C12+C18+C19+C20</f>
        <v>#REF!</v>
      </c>
      <c r="D21" s="103" t="e">
        <f>#REF!+D7+D8+D11+D12+D18+D19+D20</f>
        <v>#REF!</v>
      </c>
      <c r="E21" s="103" t="e">
        <f>#REF!+E7+E8+E11+E12+E18+E19+E20</f>
        <v>#REF!</v>
      </c>
      <c r="F21" s="103" t="e">
        <f>#REF!+F7+F8+F11+F12+F18+F19+F20</f>
        <v>#REF!</v>
      </c>
      <c r="G21" s="103" t="e">
        <f>#REF!+G7+G8+G11+G12+G18+G19+G20</f>
        <v>#REF!</v>
      </c>
      <c r="H21" s="103" t="e">
        <f>#REF!+H7+H8+H11+H12+H18+H19+H20</f>
        <v>#REF!</v>
      </c>
      <c r="I21" s="103" t="e">
        <f>#REF!+I7+I8+I11+I12+I18+I19+I20</f>
        <v>#REF!</v>
      </c>
      <c r="J21" s="103" t="e">
        <f>#REF!+J7+J8+J11+J12+J18+J19+J20</f>
        <v>#REF!</v>
      </c>
      <c r="K21" s="103" t="e">
        <f>#REF!+K7+K8+K11+K12+K18+K19+K20</f>
        <v>#REF!</v>
      </c>
      <c r="L21" s="103" t="e">
        <f>#REF!+L7+L8+L11+L12+L18+L19+L20</f>
        <v>#REF!</v>
      </c>
      <c r="M21" s="103" t="e">
        <f>#REF!+M7+M8+M11+M12+M18+M19+M20</f>
        <v>#REF!</v>
      </c>
      <c r="N21" s="103" t="e">
        <f>#REF!+N7+N8+N11+N12+N18+N19+N20</f>
        <v>#REF!</v>
      </c>
      <c r="O21" s="104" t="e">
        <f>#REF!+O7+O8+O11+O12+O18+O19+O20</f>
        <v>#REF!</v>
      </c>
      <c r="P21" s="105" t="e">
        <f>#REF!+P7+P8+P11+P12+P18+P19+P20</f>
        <v>#REF!</v>
      </c>
      <c r="Q21" s="151" t="e">
        <f>#REF!+Q7+Q8+Q11+Q12+Q18+Q19+Q20</f>
        <v>#REF!</v>
      </c>
      <c r="R21" s="103" t="e">
        <f>#REF!+R7+R8+R11+R12+R18+R19+R20</f>
        <v>#REF!</v>
      </c>
      <c r="S21" s="103" t="e">
        <f>#REF!+S7+S8+S11+S12+S18+S19+S20</f>
        <v>#REF!</v>
      </c>
      <c r="T21" s="103" t="e">
        <f>#REF!+T7+T8+T11+T12+T18+T19+T20</f>
        <v>#REF!</v>
      </c>
      <c r="U21" s="103" t="e">
        <f>#REF!+U7+U8+U11+U12+U18+U19+U20</f>
        <v>#REF!</v>
      </c>
      <c r="V21" s="103" t="e">
        <f>#REF!+V7+V8+V11+V12+V18+V19+V20</f>
        <v>#REF!</v>
      </c>
      <c r="W21" s="103" t="e">
        <f>#REF!+W7+W8+W11+W12+W18+W19+W20</f>
        <v>#REF!</v>
      </c>
      <c r="X21" s="103" t="e">
        <f>#REF!+X7+X8+X11+X12+X18+X19+X20</f>
        <v>#REF!</v>
      </c>
      <c r="Y21" s="103" t="e">
        <f>#REF!+Y7+Y8+Y11+Y12+Y18+Y19+Y20</f>
        <v>#REF!</v>
      </c>
      <c r="Z21" s="103" t="e">
        <f>#REF!+Z7+Z8+Z11+Z12+Z18+Z19+Z20</f>
        <v>#REF!</v>
      </c>
      <c r="AA21" s="103" t="e">
        <f>#REF!+AA7+AA8+AA11+AA12+AA18+AA19+AA20</f>
        <v>#REF!</v>
      </c>
      <c r="AB21" s="103" t="e">
        <f>#REF!+AB7+AB8+AB11+AB12+AB18+AB19+AB20</f>
        <v>#REF!</v>
      </c>
      <c r="AC21" s="103" t="e">
        <f>#REF!+AC7+AC8+AC11+AC12+AC18+AC19+AC20</f>
        <v>#REF!</v>
      </c>
      <c r="AD21" s="103" t="e">
        <f>#REF!+AD7+AD8+AD11+AD12+AD18+AD19+AD20</f>
        <v>#REF!</v>
      </c>
      <c r="AE21" s="103" t="e">
        <f>#REF!+AE7+AE8+AE11+AE12+AE18+AE19+AE20</f>
        <v>#REF!</v>
      </c>
      <c r="AF21" s="103" t="e">
        <f>#REF!+AF7+AF8+AF11+AF12+AF18+AF19+AF20</f>
        <v>#REF!</v>
      </c>
      <c r="AG21" s="103" t="e">
        <f>#REF!+AG7+AG8+AG11+AG12+AG18+AG19+AG20</f>
        <v>#REF!</v>
      </c>
      <c r="AH21" s="103" t="e">
        <f>#REF!+AH7+AH8+AH11+AH12+AH18+AH19+AH20</f>
        <v>#REF!</v>
      </c>
      <c r="AI21" s="103" t="e">
        <f>#REF!+AI7+AI8+AI11+AI12+AI18+AI19+AI20</f>
        <v>#REF!</v>
      </c>
      <c r="AJ21" s="103" t="e">
        <f>#REF!+AJ7+AJ8+AJ11+AJ12+AJ18+AJ19+AJ20</f>
        <v>#REF!</v>
      </c>
      <c r="AK21" s="103" t="e">
        <f>#REF!+AK7+AK8+AK11+AK12+AK18+AK19+AK20</f>
        <v>#REF!</v>
      </c>
      <c r="AL21" s="103" t="e">
        <f>#REF!+AL7+AL8+AL11+AL12+AL18+AL19+AL20</f>
        <v>#REF!</v>
      </c>
      <c r="AM21" s="103" t="e">
        <f>#REF!+AM7+AM8+AM11+AM12+AM18+AM19+AM20</f>
        <v>#REF!</v>
      </c>
      <c r="AN21" s="103" t="e">
        <f>#REF!+AN7+AN8+AN11+AN12+AN18+AN19+AN20</f>
        <v>#REF!</v>
      </c>
      <c r="AO21" s="103" t="e">
        <f>#REF!+AO7+AO8+AO11+AO12+AO18+AO19+AO20</f>
        <v>#REF!</v>
      </c>
      <c r="AP21" s="103" t="e">
        <f>#REF!+AP7+AP8+AP11+AP12+AP18+AP19+AP20</f>
        <v>#REF!</v>
      </c>
      <c r="AQ21" s="103" t="e">
        <f>#REF!+AQ7+AQ8+AQ11+AQ12+AQ18+AQ19+AQ20</f>
        <v>#REF!</v>
      </c>
      <c r="AR21" s="103" t="e">
        <f>#REF!+AR7+AR8+AR11+AR12+AR18+AR19+AR20</f>
        <v>#REF!</v>
      </c>
      <c r="AS21" s="104" t="e">
        <f>#REF!+AS7+AS8+AS11+AS12+AS18+AS19+AS20</f>
        <v>#REF!</v>
      </c>
      <c r="AT21" s="151" t="e">
        <f>#REF!+AT7+AT8+AT11+AT12+AT18+AT19+AT20</f>
        <v>#REF!</v>
      </c>
      <c r="AU21" s="201" t="e">
        <f>#REF!+AU7+AU8+AU11+AU12+AU18+AU19+AU20</f>
        <v>#REF!</v>
      </c>
      <c r="AV21" s="107" t="e">
        <f>#REF!+AV7+AV8+AV11+AV12+AV18+AV19+AV20</f>
        <v>#REF!</v>
      </c>
      <c r="AW21" s="104" t="e">
        <f>#REF!+AW7+AW8+AW11+AW12+AW18+AW19+AW20</f>
        <v>#REF!</v>
      </c>
      <c r="AX21" s="104" t="e">
        <f>#REF!+AX7+AX8+AX11+AX12+AX18+AX19+AX20</f>
        <v>#REF!</v>
      </c>
      <c r="AY21" s="104" t="e">
        <f>#REF!+AY7+AY8+AY11+AY12+AY18+AY19+AY20</f>
        <v>#REF!</v>
      </c>
      <c r="AZ21" s="105" t="e">
        <f>#REF!+AZ7+AZ8+AZ11+AZ12+AZ18+AZ19+AZ20</f>
        <v>#REF!</v>
      </c>
      <c r="BA21" s="201"/>
      <c r="BB21" s="201"/>
      <c r="BC21" s="151" t="e">
        <f>#REF!+BC7+BC8+BC11+BC12+BC18+BC19+BC20</f>
        <v>#REF!</v>
      </c>
      <c r="BD21" s="130" t="e">
        <f>#REF!+BD7+BD8+BD11+BD12+BD18+BD19+BD20</f>
        <v>#REF!</v>
      </c>
      <c r="BE21" s="151" t="e">
        <f>#REF!+BE7+BE8+BE11+BE12+BE18+BE19+BE20</f>
        <v>#REF!</v>
      </c>
      <c r="BF21" s="201" t="e">
        <f>#REF!+BF7+BF8+BF11+BF12+BF18+BF19+BF20</f>
        <v>#REF!</v>
      </c>
    </row>
    <row r="22" spans="14:15" ht="18.75" hidden="1">
      <c r="N22" s="15"/>
      <c r="O22" s="15"/>
    </row>
    <row r="23" spans="49:58" ht="18.75">
      <c r="AW23" s="17"/>
      <c r="BF23" s="225" t="e">
        <f>#REF!+#REF!+#REF!+#REF!+#REF!+#REF!+#REF!+#REF!+#REF!+#REF!+#REF!+#REF!+#REF!</f>
        <v>#REF!</v>
      </c>
    </row>
  </sheetData>
  <sheetProtection/>
  <mergeCells count="19">
    <mergeCell ref="BD4:BD5"/>
    <mergeCell ref="BE4:BE5"/>
    <mergeCell ref="BF4:BF5"/>
    <mergeCell ref="AV4:AV5"/>
    <mergeCell ref="AW4:AW5"/>
    <mergeCell ref="AX4:AX5"/>
    <mergeCell ref="AY4:AY5"/>
    <mergeCell ref="AZ4:BB4"/>
    <mergeCell ref="BC4:BC5"/>
    <mergeCell ref="A1:BF3"/>
    <mergeCell ref="A4:A5"/>
    <mergeCell ref="B4:B5"/>
    <mergeCell ref="C4:C5"/>
    <mergeCell ref="D4:D5"/>
    <mergeCell ref="E4:O4"/>
    <mergeCell ref="P4:P5"/>
    <mergeCell ref="Q4:AS4"/>
    <mergeCell ref="AT4:AT5"/>
    <mergeCell ref="AU4:AU5"/>
  </mergeCells>
  <printOptions horizontalCentered="1"/>
  <pageMargins left="0.1968503937007874" right="0.1968503937007874" top="0.35433070866141736" bottom="0.1968503937007874" header="0.1968503937007874" footer="0.5118110236220472"/>
  <pageSetup horizontalDpi="600" verticalDpi="600" orientation="portrait" paperSize="9" scale="70" r:id="rId1"/>
  <rowBreaks count="1" manualBreakCount="1">
    <brk id="6" max="57" man="1"/>
  </rowBreaks>
  <colBreaks count="3" manualBreakCount="3">
    <brk id="16" max="65535" man="1"/>
    <brk id="52" max="65535" man="1"/>
    <brk id="7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BJ7"/>
  <sheetViews>
    <sheetView view="pageBreakPreview" zoomScale="90" zoomScaleNormal="50" zoomScaleSheetLayoutView="90" zoomScalePageLayoutView="0" workbookViewId="0" topLeftCell="A3">
      <pane xSplit="2" ySplit="3" topLeftCell="C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A7" sqref="A7:BF49"/>
    </sheetView>
  </sheetViews>
  <sheetFormatPr defaultColWidth="9.00390625" defaultRowHeight="12.75"/>
  <cols>
    <col min="1" max="1" width="5.00390625" style="14" customWidth="1"/>
    <col min="2" max="2" width="38.375" style="14" customWidth="1"/>
    <col min="3" max="3" width="16.375" style="14" customWidth="1"/>
    <col min="4" max="11" width="14.75390625" style="14" customWidth="1"/>
    <col min="12" max="12" width="15.125" style="14" customWidth="1"/>
    <col min="13" max="13" width="14.75390625" style="14" customWidth="1"/>
    <col min="14" max="15" width="14.75390625" style="16" customWidth="1"/>
    <col min="16" max="16" width="17.25390625" style="14" customWidth="1"/>
    <col min="17" max="17" width="13.375" style="14" customWidth="1"/>
    <col min="18" max="21" width="14.75390625" style="14" customWidth="1"/>
    <col min="22" max="22" width="15.875" style="14" customWidth="1"/>
    <col min="23" max="25" width="14.75390625" style="14" customWidth="1"/>
    <col min="26" max="26" width="15.375" style="14" customWidth="1"/>
    <col min="27" max="33" width="14.75390625" style="14" customWidth="1"/>
    <col min="34" max="34" width="15.875" style="14" customWidth="1"/>
    <col min="35" max="35" width="15.75390625" style="14" customWidth="1"/>
    <col min="36" max="46" width="14.75390625" style="14" customWidth="1"/>
    <col min="47" max="47" width="17.125" style="14" customWidth="1"/>
    <col min="48" max="48" width="14.75390625" style="14" customWidth="1"/>
    <col min="49" max="49" width="18.125" style="14" customWidth="1"/>
    <col min="50" max="50" width="16.875" style="14" customWidth="1"/>
    <col min="51" max="51" width="13.625" style="14" customWidth="1"/>
    <col min="52" max="54" width="15.375" style="14" customWidth="1"/>
    <col min="55" max="55" width="16.375" style="14" customWidth="1"/>
    <col min="56" max="57" width="14.75390625" style="14" customWidth="1"/>
    <col min="58" max="58" width="18.125" style="14" customWidth="1"/>
    <col min="59" max="59" width="14.25390625" style="0" customWidth="1"/>
    <col min="60" max="60" width="12.875" style="0" customWidth="1"/>
  </cols>
  <sheetData>
    <row r="1" spans="1:58" ht="21.75" customHeight="1">
      <c r="A1" s="229" t="s">
        <v>78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1"/>
    </row>
    <row r="2" spans="1:58" ht="12.75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1"/>
    </row>
    <row r="3" spans="1:58" ht="28.5" customHeight="1" thickBo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1"/>
    </row>
    <row r="4" spans="1:58" s="2" customFormat="1" ht="29.25" customHeight="1" thickBot="1">
      <c r="A4" s="233" t="s">
        <v>1</v>
      </c>
      <c r="B4" s="235" t="s">
        <v>0</v>
      </c>
      <c r="C4" s="237" t="s">
        <v>56</v>
      </c>
      <c r="D4" s="239" t="s">
        <v>57</v>
      </c>
      <c r="E4" s="241" t="s">
        <v>74</v>
      </c>
      <c r="F4" s="241"/>
      <c r="G4" s="241"/>
      <c r="H4" s="241"/>
      <c r="I4" s="241"/>
      <c r="J4" s="241"/>
      <c r="K4" s="241"/>
      <c r="L4" s="241"/>
      <c r="M4" s="241"/>
      <c r="N4" s="241"/>
      <c r="O4" s="242"/>
      <c r="P4" s="243" t="s">
        <v>49</v>
      </c>
      <c r="Q4" s="245" t="s">
        <v>58</v>
      </c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39" t="s">
        <v>52</v>
      </c>
      <c r="AU4" s="246" t="s">
        <v>59</v>
      </c>
      <c r="AV4" s="237" t="s">
        <v>60</v>
      </c>
      <c r="AW4" s="248" t="s">
        <v>61</v>
      </c>
      <c r="AX4" s="239" t="s">
        <v>62</v>
      </c>
      <c r="AY4" s="237" t="s">
        <v>63</v>
      </c>
      <c r="AZ4" s="250" t="s">
        <v>64</v>
      </c>
      <c r="BA4" s="251"/>
      <c r="BB4" s="252"/>
      <c r="BC4" s="253" t="s">
        <v>65</v>
      </c>
      <c r="BD4" s="239" t="s">
        <v>66</v>
      </c>
      <c r="BE4" s="239" t="s">
        <v>67</v>
      </c>
      <c r="BF4" s="243" t="s">
        <v>2</v>
      </c>
    </row>
    <row r="5" spans="1:58" s="2" customFormat="1" ht="150.75" thickBot="1">
      <c r="A5" s="234"/>
      <c r="B5" s="236"/>
      <c r="C5" s="238"/>
      <c r="D5" s="240"/>
      <c r="E5" s="200" t="s">
        <v>40</v>
      </c>
      <c r="F5" s="198" t="s">
        <v>37</v>
      </c>
      <c r="G5" s="198" t="s">
        <v>38</v>
      </c>
      <c r="H5" s="198" t="s">
        <v>39</v>
      </c>
      <c r="I5" s="198" t="s">
        <v>54</v>
      </c>
      <c r="J5" s="198" t="s">
        <v>71</v>
      </c>
      <c r="K5" s="198" t="s">
        <v>8</v>
      </c>
      <c r="L5" s="198" t="s">
        <v>43</v>
      </c>
      <c r="M5" s="198" t="s">
        <v>42</v>
      </c>
      <c r="N5" s="199" t="s">
        <v>41</v>
      </c>
      <c r="O5" s="145" t="s">
        <v>50</v>
      </c>
      <c r="P5" s="244"/>
      <c r="Q5" s="133" t="s">
        <v>53</v>
      </c>
      <c r="R5" s="144" t="s">
        <v>12</v>
      </c>
      <c r="S5" s="144" t="s">
        <v>13</v>
      </c>
      <c r="T5" s="144" t="s">
        <v>44</v>
      </c>
      <c r="U5" s="144" t="s">
        <v>9</v>
      </c>
      <c r="V5" s="144" t="s">
        <v>14</v>
      </c>
      <c r="W5" s="144" t="s">
        <v>15</v>
      </c>
      <c r="X5" s="144" t="s">
        <v>16</v>
      </c>
      <c r="Y5" s="144" t="s">
        <v>17</v>
      </c>
      <c r="Z5" s="144" t="s">
        <v>18</v>
      </c>
      <c r="AA5" s="144" t="s">
        <v>19</v>
      </c>
      <c r="AB5" s="144" t="s">
        <v>20</v>
      </c>
      <c r="AC5" s="144" t="s">
        <v>25</v>
      </c>
      <c r="AD5" s="144" t="s">
        <v>26</v>
      </c>
      <c r="AE5" s="144" t="s">
        <v>27</v>
      </c>
      <c r="AF5" s="144" t="s">
        <v>28</v>
      </c>
      <c r="AG5" s="144" t="s">
        <v>29</v>
      </c>
      <c r="AH5" s="144" t="s">
        <v>30</v>
      </c>
      <c r="AI5" s="144" t="s">
        <v>21</v>
      </c>
      <c r="AJ5" s="144" t="s">
        <v>22</v>
      </c>
      <c r="AK5" s="144" t="s">
        <v>23</v>
      </c>
      <c r="AL5" s="144" t="s">
        <v>10</v>
      </c>
      <c r="AM5" s="144" t="s">
        <v>11</v>
      </c>
      <c r="AN5" s="144" t="s">
        <v>45</v>
      </c>
      <c r="AO5" s="144" t="s">
        <v>72</v>
      </c>
      <c r="AP5" s="144" t="s">
        <v>46</v>
      </c>
      <c r="AQ5" s="144" t="s">
        <v>47</v>
      </c>
      <c r="AR5" s="144" t="s">
        <v>48</v>
      </c>
      <c r="AS5" s="146" t="s">
        <v>24</v>
      </c>
      <c r="AT5" s="240"/>
      <c r="AU5" s="247"/>
      <c r="AV5" s="238"/>
      <c r="AW5" s="249"/>
      <c r="AX5" s="240"/>
      <c r="AY5" s="238"/>
      <c r="AZ5" s="205" t="s">
        <v>70</v>
      </c>
      <c r="BA5" s="206" t="s">
        <v>68</v>
      </c>
      <c r="BB5" s="210" t="s">
        <v>69</v>
      </c>
      <c r="BC5" s="254"/>
      <c r="BD5" s="240"/>
      <c r="BE5" s="240"/>
      <c r="BF5" s="244"/>
    </row>
    <row r="6" spans="1:62" ht="18.75">
      <c r="A6" s="5">
        <v>17</v>
      </c>
      <c r="B6" s="19" t="s">
        <v>6</v>
      </c>
      <c r="C6" s="217">
        <f>(244051.95+65729.7)*0.762</f>
        <v>236053.6173</v>
      </c>
      <c r="D6" s="217">
        <f>(53691.43+13183.48)*0.772</f>
        <v>51627.43052</v>
      </c>
      <c r="E6" s="131">
        <v>46.8</v>
      </c>
      <c r="F6" s="7"/>
      <c r="G6" s="7">
        <f>798.5+148+132+65+60+387.9</f>
        <v>1591.4</v>
      </c>
      <c r="H6" s="7"/>
      <c r="I6" s="7"/>
      <c r="J6" s="7"/>
      <c r="K6" s="7"/>
      <c r="L6" s="7"/>
      <c r="M6" s="7"/>
      <c r="N6" s="8"/>
      <c r="O6" s="8">
        <f>SUM(E6:N6)</f>
        <v>1638.2</v>
      </c>
      <c r="P6" s="118">
        <v>7136.13</v>
      </c>
      <c r="Q6" s="28">
        <v>73.2</v>
      </c>
      <c r="R6" s="9"/>
      <c r="S6" s="6"/>
      <c r="T6" s="9"/>
      <c r="U6" s="9">
        <v>619.2</v>
      </c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24"/>
      <c r="AT6" s="217">
        <f>SUM(Q6:AS6)</f>
        <v>692.4000000000001</v>
      </c>
      <c r="AU6" s="216">
        <v>540</v>
      </c>
      <c r="AV6" s="131">
        <f>32991.33*0.98</f>
        <v>32331.5034</v>
      </c>
      <c r="AW6" s="7">
        <f>403*1.068</f>
        <v>430.404</v>
      </c>
      <c r="AX6" s="7">
        <f>7338.23*0.83</f>
        <v>6090.7309</v>
      </c>
      <c r="AY6" s="24"/>
      <c r="AZ6" s="118"/>
      <c r="BA6" s="33"/>
      <c r="BB6" s="33"/>
      <c r="BC6" s="217">
        <v>1320</v>
      </c>
      <c r="BD6" s="172"/>
      <c r="BE6" s="39"/>
      <c r="BF6" s="173">
        <f>C6+D6+O6+P6+AT6+AU6+AV6+AW6+AX6+AY6+AZ6+BC6+BD6+BE6+BA6+BB6</f>
        <v>337860.41612000007</v>
      </c>
      <c r="BG6" s="185"/>
      <c r="BH6" s="185"/>
      <c r="BJ6" s="185"/>
    </row>
    <row r="7" ht="18.75">
      <c r="AW7" s="17"/>
    </row>
  </sheetData>
  <sheetProtection/>
  <mergeCells count="19">
    <mergeCell ref="BD4:BD5"/>
    <mergeCell ref="BE4:BE5"/>
    <mergeCell ref="BF4:BF5"/>
    <mergeCell ref="AV4:AV5"/>
    <mergeCell ref="AW4:AW5"/>
    <mergeCell ref="AX4:AX5"/>
    <mergeCell ref="AY4:AY5"/>
    <mergeCell ref="AZ4:BB4"/>
    <mergeCell ref="BC4:BC5"/>
    <mergeCell ref="A1:BF3"/>
    <mergeCell ref="A4:A5"/>
    <mergeCell ref="B4:B5"/>
    <mergeCell ref="C4:C5"/>
    <mergeCell ref="D4:D5"/>
    <mergeCell ref="E4:O4"/>
    <mergeCell ref="P4:P5"/>
    <mergeCell ref="Q4:AS4"/>
    <mergeCell ref="AT4:AT5"/>
    <mergeCell ref="AU4:AU5"/>
  </mergeCells>
  <printOptions horizontalCentered="1"/>
  <pageMargins left="0.19" right="0.2" top="0.36" bottom="0.1968503937007874" header="0.2" footer="0.5118110236220472"/>
  <pageSetup horizontalDpi="600" verticalDpi="600" orientation="portrait" paperSize="9" scale="43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BJ23"/>
  <sheetViews>
    <sheetView view="pageBreakPreview" zoomScaleNormal="50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7" sqref="A7:BF33"/>
    </sheetView>
  </sheetViews>
  <sheetFormatPr defaultColWidth="9.00390625" defaultRowHeight="12.75"/>
  <cols>
    <col min="1" max="1" width="5.00390625" style="14" customWidth="1"/>
    <col min="2" max="2" width="38.375" style="14" customWidth="1"/>
    <col min="3" max="3" width="16.375" style="14" customWidth="1"/>
    <col min="4" max="11" width="14.75390625" style="14" customWidth="1"/>
    <col min="12" max="12" width="15.125" style="14" customWidth="1"/>
    <col min="13" max="13" width="14.75390625" style="14" customWidth="1"/>
    <col min="14" max="15" width="14.75390625" style="16" customWidth="1"/>
    <col min="16" max="16" width="17.25390625" style="14" customWidth="1"/>
    <col min="17" max="17" width="16.00390625" style="14" customWidth="1"/>
    <col min="18" max="21" width="14.75390625" style="14" customWidth="1"/>
    <col min="22" max="22" width="15.875" style="14" customWidth="1"/>
    <col min="23" max="25" width="14.75390625" style="14" customWidth="1"/>
    <col min="26" max="26" width="15.375" style="14" customWidth="1"/>
    <col min="27" max="33" width="14.75390625" style="14" customWidth="1"/>
    <col min="34" max="34" width="15.875" style="14" customWidth="1"/>
    <col min="35" max="35" width="15.75390625" style="14" customWidth="1"/>
    <col min="36" max="36" width="14.75390625" style="14" customWidth="1"/>
    <col min="37" max="37" width="17.625" style="14" customWidth="1"/>
    <col min="38" max="46" width="14.75390625" style="14" customWidth="1"/>
    <col min="47" max="47" width="17.125" style="14" customWidth="1"/>
    <col min="48" max="48" width="14.75390625" style="14" customWidth="1"/>
    <col min="49" max="49" width="18.125" style="14" customWidth="1"/>
    <col min="50" max="50" width="16.875" style="14" customWidth="1"/>
    <col min="51" max="51" width="13.625" style="14" customWidth="1"/>
    <col min="52" max="54" width="15.375" style="14" customWidth="1"/>
    <col min="55" max="55" width="16.375" style="14" customWidth="1"/>
    <col min="56" max="57" width="14.75390625" style="14" customWidth="1"/>
    <col min="58" max="58" width="18.125" style="14" customWidth="1"/>
    <col min="59" max="59" width="14.25390625" style="0" customWidth="1"/>
    <col min="60" max="60" width="12.875" style="0" customWidth="1"/>
  </cols>
  <sheetData>
    <row r="1" spans="1:58" ht="21.75" customHeight="1">
      <c r="A1" s="229" t="s">
        <v>77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1"/>
    </row>
    <row r="2" spans="1:58" ht="12.75" customHeight="1" thickBo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1"/>
    </row>
    <row r="3" spans="1:58" ht="18.75" customHeight="1" hidden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1"/>
    </row>
    <row r="4" spans="1:58" s="2" customFormat="1" ht="36" customHeight="1" thickBot="1">
      <c r="A4" s="233" t="s">
        <v>1</v>
      </c>
      <c r="B4" s="235" t="s">
        <v>0</v>
      </c>
      <c r="C4" s="237" t="s">
        <v>56</v>
      </c>
      <c r="D4" s="239" t="s">
        <v>57</v>
      </c>
      <c r="E4" s="241" t="s">
        <v>74</v>
      </c>
      <c r="F4" s="241"/>
      <c r="G4" s="241"/>
      <c r="H4" s="241"/>
      <c r="I4" s="241"/>
      <c r="J4" s="241"/>
      <c r="K4" s="241"/>
      <c r="L4" s="241"/>
      <c r="M4" s="241"/>
      <c r="N4" s="241"/>
      <c r="O4" s="242"/>
      <c r="P4" s="243" t="s">
        <v>49</v>
      </c>
      <c r="Q4" s="245" t="s">
        <v>58</v>
      </c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39" t="s">
        <v>52</v>
      </c>
      <c r="AU4" s="246" t="s">
        <v>59</v>
      </c>
      <c r="AV4" s="237" t="s">
        <v>60</v>
      </c>
      <c r="AW4" s="248" t="s">
        <v>61</v>
      </c>
      <c r="AX4" s="239" t="s">
        <v>62</v>
      </c>
      <c r="AY4" s="237" t="s">
        <v>63</v>
      </c>
      <c r="AZ4" s="250" t="s">
        <v>64</v>
      </c>
      <c r="BA4" s="251"/>
      <c r="BB4" s="252"/>
      <c r="BC4" s="253" t="s">
        <v>65</v>
      </c>
      <c r="BD4" s="239" t="s">
        <v>66</v>
      </c>
      <c r="BE4" s="239" t="s">
        <v>67</v>
      </c>
      <c r="BF4" s="243" t="s">
        <v>2</v>
      </c>
    </row>
    <row r="5" spans="1:58" s="2" customFormat="1" ht="207" thickBot="1">
      <c r="A5" s="234"/>
      <c r="B5" s="236"/>
      <c r="C5" s="238"/>
      <c r="D5" s="240"/>
      <c r="E5" s="200" t="s">
        <v>40</v>
      </c>
      <c r="F5" s="198" t="s">
        <v>37</v>
      </c>
      <c r="G5" s="198" t="s">
        <v>38</v>
      </c>
      <c r="H5" s="198" t="s">
        <v>39</v>
      </c>
      <c r="I5" s="198" t="s">
        <v>54</v>
      </c>
      <c r="J5" s="198" t="s">
        <v>71</v>
      </c>
      <c r="K5" s="198" t="s">
        <v>8</v>
      </c>
      <c r="L5" s="198" t="s">
        <v>43</v>
      </c>
      <c r="M5" s="198" t="s">
        <v>42</v>
      </c>
      <c r="N5" s="199" t="s">
        <v>41</v>
      </c>
      <c r="O5" s="145" t="s">
        <v>50</v>
      </c>
      <c r="P5" s="244"/>
      <c r="Q5" s="133" t="s">
        <v>53</v>
      </c>
      <c r="R5" s="144" t="s">
        <v>12</v>
      </c>
      <c r="S5" s="144" t="s">
        <v>13</v>
      </c>
      <c r="T5" s="144" t="s">
        <v>44</v>
      </c>
      <c r="U5" s="144" t="s">
        <v>9</v>
      </c>
      <c r="V5" s="144" t="s">
        <v>14</v>
      </c>
      <c r="W5" s="144" t="s">
        <v>15</v>
      </c>
      <c r="X5" s="144" t="s">
        <v>16</v>
      </c>
      <c r="Y5" s="144" t="s">
        <v>17</v>
      </c>
      <c r="Z5" s="144" t="s">
        <v>18</v>
      </c>
      <c r="AA5" s="144" t="s">
        <v>19</v>
      </c>
      <c r="AB5" s="144" t="s">
        <v>20</v>
      </c>
      <c r="AC5" s="144" t="s">
        <v>25</v>
      </c>
      <c r="AD5" s="144" t="s">
        <v>26</v>
      </c>
      <c r="AE5" s="144" t="s">
        <v>27</v>
      </c>
      <c r="AF5" s="144" t="s">
        <v>28</v>
      </c>
      <c r="AG5" s="144" t="s">
        <v>29</v>
      </c>
      <c r="AH5" s="144" t="s">
        <v>30</v>
      </c>
      <c r="AI5" s="144" t="s">
        <v>21</v>
      </c>
      <c r="AJ5" s="144" t="s">
        <v>22</v>
      </c>
      <c r="AK5" s="144" t="s">
        <v>23</v>
      </c>
      <c r="AL5" s="144" t="s">
        <v>10</v>
      </c>
      <c r="AM5" s="144" t="s">
        <v>11</v>
      </c>
      <c r="AN5" s="144" t="s">
        <v>45</v>
      </c>
      <c r="AO5" s="144" t="s">
        <v>72</v>
      </c>
      <c r="AP5" s="144" t="s">
        <v>46</v>
      </c>
      <c r="AQ5" s="144" t="s">
        <v>47</v>
      </c>
      <c r="AR5" s="144" t="s">
        <v>48</v>
      </c>
      <c r="AS5" s="146" t="s">
        <v>75</v>
      </c>
      <c r="AT5" s="240"/>
      <c r="AU5" s="247"/>
      <c r="AV5" s="238"/>
      <c r="AW5" s="249"/>
      <c r="AX5" s="240"/>
      <c r="AY5" s="238"/>
      <c r="AZ5" s="205" t="s">
        <v>70</v>
      </c>
      <c r="BA5" s="206" t="s">
        <v>68</v>
      </c>
      <c r="BB5" s="210" t="s">
        <v>69</v>
      </c>
      <c r="BC5" s="254"/>
      <c r="BD5" s="240"/>
      <c r="BE5" s="240"/>
      <c r="BF5" s="244"/>
    </row>
    <row r="6" spans="1:62" ht="18.75">
      <c r="A6" s="5">
        <v>17</v>
      </c>
      <c r="B6" s="5" t="s">
        <v>6</v>
      </c>
      <c r="C6" s="6">
        <f>(403375.4+49655.77)*1.22393</f>
        <v>554478.4398981</v>
      </c>
      <c r="D6" s="6">
        <f>(88742.59+8885.89)*1.24032</f>
        <v>121090.5563136</v>
      </c>
      <c r="E6" s="7">
        <v>829</v>
      </c>
      <c r="F6" s="7"/>
      <c r="G6" s="7"/>
      <c r="H6" s="7"/>
      <c r="I6" s="7"/>
      <c r="J6" s="7"/>
      <c r="K6" s="224">
        <v>983.09</v>
      </c>
      <c r="L6" s="7"/>
      <c r="M6" s="7"/>
      <c r="N6" s="8"/>
      <c r="O6" s="8">
        <f aca="true" t="shared" si="0" ref="O6:O20">SUM(E6:N6)</f>
        <v>1812.0900000000001</v>
      </c>
      <c r="P6" s="213">
        <v>24681.8</v>
      </c>
      <c r="Q6" s="28"/>
      <c r="R6" s="9"/>
      <c r="S6" s="6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24"/>
      <c r="AT6" s="217">
        <f>SUM(Q6:AS6)</f>
        <v>0</v>
      </c>
      <c r="AU6" s="33"/>
      <c r="AV6" s="131"/>
      <c r="AW6" s="24"/>
      <c r="AX6" s="7">
        <f>5480.45*0.95</f>
        <v>5206.4275</v>
      </c>
      <c r="AY6" s="24"/>
      <c r="AZ6" s="118"/>
      <c r="BA6" s="33"/>
      <c r="BB6" s="33"/>
      <c r="BC6" s="217"/>
      <c r="BD6" s="172"/>
      <c r="BE6" s="39"/>
      <c r="BF6" s="173">
        <f>C6+D6+O6+P6+AT6+AU6+AV6+AW6+AX6+AY6+AZ6+BC6+BD6+BE6+BA6+BB6</f>
        <v>707269.3137117</v>
      </c>
      <c r="BG6" s="185"/>
      <c r="BH6" s="185"/>
      <c r="BJ6" s="185"/>
    </row>
    <row r="7" spans="1:60" ht="19.5" hidden="1" thickBot="1">
      <c r="A7" s="152">
        <v>41</v>
      </c>
      <c r="B7" s="153" t="s">
        <v>32</v>
      </c>
      <c r="C7" s="153"/>
      <c r="D7" s="187"/>
      <c r="E7" s="153"/>
      <c r="F7" s="153"/>
      <c r="G7" s="153"/>
      <c r="H7" s="153"/>
      <c r="I7" s="153"/>
      <c r="J7" s="153"/>
      <c r="K7" s="153"/>
      <c r="L7" s="153"/>
      <c r="M7" s="153"/>
      <c r="N7" s="154"/>
      <c r="O7" s="155">
        <f t="shared" si="0"/>
        <v>0</v>
      </c>
      <c r="P7" s="156"/>
      <c r="Q7" s="162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8"/>
      <c r="AT7" s="157">
        <f>SUM(Q7:AS7)</f>
        <v>0</v>
      </c>
      <c r="AU7" s="159"/>
      <c r="AV7" s="161"/>
      <c r="AW7" s="158"/>
      <c r="AX7" s="158"/>
      <c r="AY7" s="158"/>
      <c r="AZ7" s="156"/>
      <c r="BA7" s="159"/>
      <c r="BB7" s="159"/>
      <c r="BC7" s="157"/>
      <c r="BD7" s="160"/>
      <c r="BE7" s="157"/>
      <c r="BF7" s="175">
        <f>C7+D7+O7+P7+AT7+AU7+AV7+AW7+AX7+AY7+AZ7+BC7+BD7+BE7</f>
        <v>0</v>
      </c>
      <c r="BG7" s="185"/>
      <c r="BH7" s="185"/>
    </row>
    <row r="8" spans="1:58" ht="19.5" hidden="1" thickBot="1">
      <c r="A8" s="48">
        <v>42</v>
      </c>
      <c r="B8" s="48" t="s">
        <v>33</v>
      </c>
      <c r="C8" s="188">
        <f>C9+C10</f>
        <v>0</v>
      </c>
      <c r="D8" s="188">
        <f aca="true" t="shared" si="1" ref="D8:BE8">D9+D10</f>
        <v>0</v>
      </c>
      <c r="E8" s="59">
        <f t="shared" si="1"/>
        <v>0</v>
      </c>
      <c r="F8" s="59">
        <f t="shared" si="1"/>
        <v>0</v>
      </c>
      <c r="G8" s="59">
        <f t="shared" si="1"/>
        <v>0</v>
      </c>
      <c r="H8" s="59">
        <f t="shared" si="1"/>
        <v>0</v>
      </c>
      <c r="I8" s="59">
        <f t="shared" si="1"/>
        <v>0</v>
      </c>
      <c r="J8" s="59">
        <f t="shared" si="1"/>
        <v>0</v>
      </c>
      <c r="K8" s="59">
        <f t="shared" si="1"/>
        <v>0</v>
      </c>
      <c r="L8" s="59">
        <f t="shared" si="1"/>
        <v>0</v>
      </c>
      <c r="M8" s="59">
        <f t="shared" si="1"/>
        <v>0</v>
      </c>
      <c r="N8" s="59">
        <f t="shared" si="1"/>
        <v>0</v>
      </c>
      <c r="O8" s="60">
        <f t="shared" si="1"/>
        <v>0</v>
      </c>
      <c r="P8" s="61">
        <f t="shared" si="1"/>
        <v>0</v>
      </c>
      <c r="Q8" s="40">
        <f t="shared" si="1"/>
        <v>0</v>
      </c>
      <c r="R8" s="59">
        <f t="shared" si="1"/>
        <v>0</v>
      </c>
      <c r="S8" s="59">
        <f t="shared" si="1"/>
        <v>0</v>
      </c>
      <c r="T8" s="59">
        <f t="shared" si="1"/>
        <v>0</v>
      </c>
      <c r="U8" s="59">
        <f t="shared" si="1"/>
        <v>0</v>
      </c>
      <c r="V8" s="59">
        <f t="shared" si="1"/>
        <v>0</v>
      </c>
      <c r="W8" s="59">
        <f t="shared" si="1"/>
        <v>0</v>
      </c>
      <c r="X8" s="59">
        <f t="shared" si="1"/>
        <v>0</v>
      </c>
      <c r="Y8" s="59">
        <f t="shared" si="1"/>
        <v>0</v>
      </c>
      <c r="Z8" s="59">
        <f t="shared" si="1"/>
        <v>0</v>
      </c>
      <c r="AA8" s="59">
        <f t="shared" si="1"/>
        <v>0</v>
      </c>
      <c r="AB8" s="59">
        <f t="shared" si="1"/>
        <v>0</v>
      </c>
      <c r="AC8" s="59">
        <f t="shared" si="1"/>
        <v>0</v>
      </c>
      <c r="AD8" s="59">
        <f t="shared" si="1"/>
        <v>0</v>
      </c>
      <c r="AE8" s="59">
        <f t="shared" si="1"/>
        <v>0</v>
      </c>
      <c r="AF8" s="59">
        <f t="shared" si="1"/>
        <v>0</v>
      </c>
      <c r="AG8" s="59">
        <f t="shared" si="1"/>
        <v>0</v>
      </c>
      <c r="AH8" s="59">
        <f t="shared" si="1"/>
        <v>0</v>
      </c>
      <c r="AI8" s="59">
        <f t="shared" si="1"/>
        <v>0</v>
      </c>
      <c r="AJ8" s="59">
        <f t="shared" si="1"/>
        <v>0</v>
      </c>
      <c r="AK8" s="59">
        <f t="shared" si="1"/>
        <v>0</v>
      </c>
      <c r="AL8" s="59">
        <f t="shared" si="1"/>
        <v>0</v>
      </c>
      <c r="AM8" s="59">
        <f t="shared" si="1"/>
        <v>0</v>
      </c>
      <c r="AN8" s="59">
        <f t="shared" si="1"/>
        <v>0</v>
      </c>
      <c r="AO8" s="59">
        <f t="shared" si="1"/>
        <v>0</v>
      </c>
      <c r="AP8" s="59">
        <f t="shared" si="1"/>
        <v>0</v>
      </c>
      <c r="AQ8" s="59">
        <f t="shared" si="1"/>
        <v>0</v>
      </c>
      <c r="AR8" s="59">
        <f t="shared" si="1"/>
        <v>0</v>
      </c>
      <c r="AS8" s="60">
        <f t="shared" si="1"/>
        <v>0</v>
      </c>
      <c r="AT8" s="40">
        <f t="shared" si="1"/>
        <v>0</v>
      </c>
      <c r="AU8" s="203">
        <f t="shared" si="1"/>
        <v>0</v>
      </c>
      <c r="AV8" s="48">
        <f t="shared" si="1"/>
        <v>0</v>
      </c>
      <c r="AW8" s="60">
        <f t="shared" si="1"/>
        <v>0</v>
      </c>
      <c r="AX8" s="60">
        <f t="shared" si="1"/>
        <v>0</v>
      </c>
      <c r="AY8" s="60">
        <f t="shared" si="1"/>
        <v>0</v>
      </c>
      <c r="AZ8" s="61">
        <f t="shared" si="1"/>
        <v>0</v>
      </c>
      <c r="BA8" s="203"/>
      <c r="BB8" s="203"/>
      <c r="BC8" s="40">
        <f t="shared" si="1"/>
        <v>0</v>
      </c>
      <c r="BD8" s="48">
        <f t="shared" si="1"/>
        <v>0</v>
      </c>
      <c r="BE8" s="40">
        <f t="shared" si="1"/>
        <v>0</v>
      </c>
      <c r="BF8" s="184">
        <f>BF9+BF10</f>
        <v>0</v>
      </c>
    </row>
    <row r="9" spans="1:62" ht="18.75" hidden="1">
      <c r="A9" s="55">
        <v>43</v>
      </c>
      <c r="B9" s="55" t="s">
        <v>7</v>
      </c>
      <c r="C9" s="142"/>
      <c r="D9" s="142"/>
      <c r="E9" s="55"/>
      <c r="F9" s="55"/>
      <c r="G9" s="55"/>
      <c r="H9" s="55"/>
      <c r="I9" s="55"/>
      <c r="J9" s="55"/>
      <c r="K9" s="55"/>
      <c r="L9" s="55"/>
      <c r="M9" s="55"/>
      <c r="N9" s="56"/>
      <c r="O9" s="109">
        <f t="shared" si="0"/>
        <v>0</v>
      </c>
      <c r="P9" s="119"/>
      <c r="Q9" s="58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7"/>
      <c r="AT9" s="39">
        <f>SUM(Q9:AS9)</f>
        <v>0</v>
      </c>
      <c r="AU9" s="41"/>
      <c r="AV9" s="44"/>
      <c r="AW9" s="57"/>
      <c r="AX9" s="57"/>
      <c r="AY9" s="57"/>
      <c r="AZ9" s="119"/>
      <c r="BA9" s="41"/>
      <c r="BB9" s="41"/>
      <c r="BC9" s="39"/>
      <c r="BD9" s="164"/>
      <c r="BE9" s="39"/>
      <c r="BF9" s="173">
        <f>C9+D9+O9+P9+AT9+AU9+AV9+AW9+AX9+AY9+AZ9+BC9+BD9</f>
        <v>0</v>
      </c>
      <c r="BG9" s="3"/>
      <c r="BH9" s="3"/>
      <c r="BI9" s="3"/>
      <c r="BJ9" s="3"/>
    </row>
    <row r="10" spans="1:58" ht="19.5" hidden="1" thickBot="1">
      <c r="A10" s="4">
        <v>44</v>
      </c>
      <c r="B10" s="4" t="s">
        <v>3</v>
      </c>
      <c r="C10" s="189"/>
      <c r="D10" s="189"/>
      <c r="E10" s="4"/>
      <c r="F10" s="4"/>
      <c r="G10" s="4"/>
      <c r="H10" s="4"/>
      <c r="I10" s="4"/>
      <c r="J10" s="4"/>
      <c r="K10" s="4"/>
      <c r="L10" s="4"/>
      <c r="M10" s="4"/>
      <c r="N10" s="18"/>
      <c r="O10" s="109">
        <f t="shared" si="0"/>
        <v>0</v>
      </c>
      <c r="P10" s="120"/>
      <c r="Q10" s="117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62"/>
      <c r="AT10" s="39">
        <f>SUM(Q10:AS10)</f>
        <v>0</v>
      </c>
      <c r="AU10" s="108"/>
      <c r="AV10" s="23"/>
      <c r="AW10" s="22"/>
      <c r="AX10" s="22"/>
      <c r="AY10" s="22"/>
      <c r="AZ10" s="120"/>
      <c r="BA10" s="63"/>
      <c r="BB10" s="63"/>
      <c r="BC10" s="148"/>
      <c r="BD10" s="169"/>
      <c r="BE10" s="202"/>
      <c r="BF10" s="176">
        <f>C10+D10+O10+P10+AT10+AU10+AV10+AW10+AX10+AY10+AZ10+BC10+BD10</f>
        <v>0</v>
      </c>
    </row>
    <row r="11" spans="1:58" ht="38.25" hidden="1" thickBot="1">
      <c r="A11" s="67">
        <v>45</v>
      </c>
      <c r="B11" s="68" t="s">
        <v>51</v>
      </c>
      <c r="C11" s="190"/>
      <c r="D11" s="190"/>
      <c r="E11" s="69"/>
      <c r="F11" s="69"/>
      <c r="G11" s="69"/>
      <c r="H11" s="69"/>
      <c r="I11" s="69"/>
      <c r="J11" s="69"/>
      <c r="K11" s="69"/>
      <c r="L11" s="69"/>
      <c r="M11" s="69"/>
      <c r="N11" s="68"/>
      <c r="O11" s="110">
        <f t="shared" si="0"/>
        <v>0</v>
      </c>
      <c r="P11" s="121"/>
      <c r="Q11" s="71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70"/>
      <c r="AT11" s="71">
        <f>SUM(Q11:AS11)</f>
        <v>0</v>
      </c>
      <c r="AU11" s="73"/>
      <c r="AV11" s="72"/>
      <c r="AW11" s="70"/>
      <c r="AX11" s="70"/>
      <c r="AY11" s="70"/>
      <c r="AZ11" s="121"/>
      <c r="BA11" s="73"/>
      <c r="BB11" s="73"/>
      <c r="BC11" s="71"/>
      <c r="BD11" s="165"/>
      <c r="BE11" s="71"/>
      <c r="BF11" s="177">
        <f>C11+D11+O11+P11+AT11+AU11+AV11+AW11+AX11+AY11+AZ11+BC11+BD11+BE11</f>
        <v>0</v>
      </c>
    </row>
    <row r="12" spans="1:58" s="21" customFormat="1" ht="19.5" hidden="1" thickBot="1">
      <c r="A12" s="134">
        <v>46</v>
      </c>
      <c r="B12" s="135">
        <v>611161</v>
      </c>
      <c r="C12" s="194">
        <f aca="true" t="shared" si="2" ref="C12:BE12">C13+C14+C15</f>
        <v>0</v>
      </c>
      <c r="D12" s="194">
        <f t="shared" si="2"/>
        <v>0</v>
      </c>
      <c r="E12" s="136">
        <f t="shared" si="2"/>
        <v>0</v>
      </c>
      <c r="F12" s="136">
        <f t="shared" si="2"/>
        <v>0</v>
      </c>
      <c r="G12" s="136">
        <f t="shared" si="2"/>
        <v>0</v>
      </c>
      <c r="H12" s="136">
        <f t="shared" si="2"/>
        <v>0</v>
      </c>
      <c r="I12" s="136">
        <f t="shared" si="2"/>
        <v>0</v>
      </c>
      <c r="J12" s="136">
        <f t="shared" si="2"/>
        <v>0</v>
      </c>
      <c r="K12" s="136">
        <f t="shared" si="2"/>
        <v>0</v>
      </c>
      <c r="L12" s="136">
        <f t="shared" si="2"/>
        <v>0</v>
      </c>
      <c r="M12" s="136">
        <f t="shared" si="2"/>
        <v>0</v>
      </c>
      <c r="N12" s="136">
        <f t="shared" si="2"/>
        <v>0</v>
      </c>
      <c r="O12" s="137">
        <f t="shared" si="2"/>
        <v>0</v>
      </c>
      <c r="P12" s="138">
        <f t="shared" si="2"/>
        <v>0</v>
      </c>
      <c r="Q12" s="163">
        <f t="shared" si="2"/>
        <v>0</v>
      </c>
      <c r="R12" s="136">
        <f t="shared" si="2"/>
        <v>0</v>
      </c>
      <c r="S12" s="136">
        <f t="shared" si="2"/>
        <v>0</v>
      </c>
      <c r="T12" s="136">
        <f t="shared" si="2"/>
        <v>0</v>
      </c>
      <c r="U12" s="136">
        <f t="shared" si="2"/>
        <v>0</v>
      </c>
      <c r="V12" s="136">
        <f t="shared" si="2"/>
        <v>0</v>
      </c>
      <c r="W12" s="136">
        <f t="shared" si="2"/>
        <v>0</v>
      </c>
      <c r="X12" s="136">
        <f t="shared" si="2"/>
        <v>0</v>
      </c>
      <c r="Y12" s="136">
        <f t="shared" si="2"/>
        <v>0</v>
      </c>
      <c r="Z12" s="136">
        <f t="shared" si="2"/>
        <v>0</v>
      </c>
      <c r="AA12" s="136">
        <f t="shared" si="2"/>
        <v>0</v>
      </c>
      <c r="AB12" s="136">
        <f t="shared" si="2"/>
        <v>0</v>
      </c>
      <c r="AC12" s="136">
        <f t="shared" si="2"/>
        <v>0</v>
      </c>
      <c r="AD12" s="136">
        <f t="shared" si="2"/>
        <v>0</v>
      </c>
      <c r="AE12" s="136">
        <f t="shared" si="2"/>
        <v>0</v>
      </c>
      <c r="AF12" s="136">
        <f t="shared" si="2"/>
        <v>0</v>
      </c>
      <c r="AG12" s="136">
        <f t="shared" si="2"/>
        <v>0</v>
      </c>
      <c r="AH12" s="136">
        <f t="shared" si="2"/>
        <v>0</v>
      </c>
      <c r="AI12" s="136">
        <f t="shared" si="2"/>
        <v>0</v>
      </c>
      <c r="AJ12" s="136">
        <f t="shared" si="2"/>
        <v>0</v>
      </c>
      <c r="AK12" s="136">
        <f t="shared" si="2"/>
        <v>0</v>
      </c>
      <c r="AL12" s="136">
        <f t="shared" si="2"/>
        <v>0</v>
      </c>
      <c r="AM12" s="136">
        <f t="shared" si="2"/>
        <v>0</v>
      </c>
      <c r="AN12" s="136">
        <f t="shared" si="2"/>
        <v>0</v>
      </c>
      <c r="AO12" s="136">
        <f t="shared" si="2"/>
        <v>0</v>
      </c>
      <c r="AP12" s="136">
        <f t="shared" si="2"/>
        <v>0</v>
      </c>
      <c r="AQ12" s="136">
        <f t="shared" si="2"/>
        <v>0</v>
      </c>
      <c r="AR12" s="136">
        <f t="shared" si="2"/>
        <v>0</v>
      </c>
      <c r="AS12" s="137">
        <f t="shared" si="2"/>
        <v>0</v>
      </c>
      <c r="AT12" s="65">
        <f t="shared" si="2"/>
        <v>0</v>
      </c>
      <c r="AU12" s="204">
        <f t="shared" si="2"/>
        <v>0</v>
      </c>
      <c r="AV12" s="139">
        <f t="shared" si="2"/>
        <v>0</v>
      </c>
      <c r="AW12" s="64">
        <f t="shared" si="2"/>
        <v>0</v>
      </c>
      <c r="AX12" s="64">
        <f t="shared" si="2"/>
        <v>0</v>
      </c>
      <c r="AY12" s="64">
        <f t="shared" si="2"/>
        <v>0</v>
      </c>
      <c r="AZ12" s="140">
        <f t="shared" si="2"/>
        <v>0</v>
      </c>
      <c r="BA12" s="211"/>
      <c r="BB12" s="211"/>
      <c r="BC12" s="65">
        <f t="shared" si="2"/>
        <v>0</v>
      </c>
      <c r="BD12" s="66">
        <f t="shared" si="2"/>
        <v>0</v>
      </c>
      <c r="BE12" s="65">
        <f t="shared" si="2"/>
        <v>0</v>
      </c>
      <c r="BF12" s="196">
        <f>BF13+BF14+BF15</f>
        <v>0</v>
      </c>
    </row>
    <row r="13" spans="1:58" ht="18.75" hidden="1">
      <c r="A13" s="74">
        <v>47</v>
      </c>
      <c r="B13" s="75">
        <v>70804</v>
      </c>
      <c r="C13" s="186"/>
      <c r="D13" s="186"/>
      <c r="E13" s="76"/>
      <c r="F13" s="76"/>
      <c r="G13" s="76"/>
      <c r="H13" s="76"/>
      <c r="I13" s="76"/>
      <c r="J13" s="76"/>
      <c r="K13" s="76"/>
      <c r="L13" s="76"/>
      <c r="M13" s="76"/>
      <c r="N13" s="75"/>
      <c r="O13" s="111">
        <f t="shared" si="0"/>
        <v>0</v>
      </c>
      <c r="P13" s="122"/>
      <c r="Q13" s="147"/>
      <c r="R13" s="78"/>
      <c r="S13" s="76"/>
      <c r="T13" s="76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7"/>
      <c r="AF13" s="78"/>
      <c r="AG13" s="77"/>
      <c r="AH13" s="78"/>
      <c r="AI13" s="78"/>
      <c r="AJ13" s="78"/>
      <c r="AK13" s="78"/>
      <c r="AL13" s="76"/>
      <c r="AM13" s="78"/>
      <c r="AN13" s="78"/>
      <c r="AO13" s="78"/>
      <c r="AP13" s="78"/>
      <c r="AQ13" s="78"/>
      <c r="AR13" s="78"/>
      <c r="AS13" s="79"/>
      <c r="AT13" s="197">
        <f>SUM(Q13:AS13)</f>
        <v>0</v>
      </c>
      <c r="AU13" s="43"/>
      <c r="AV13" s="106"/>
      <c r="AW13" s="25"/>
      <c r="AX13" s="25"/>
      <c r="AY13" s="25"/>
      <c r="AZ13" s="132"/>
      <c r="BA13" s="212"/>
      <c r="BB13" s="212"/>
      <c r="BC13" s="42"/>
      <c r="BD13" s="166"/>
      <c r="BE13" s="42"/>
      <c r="BF13" s="178">
        <f>C13+D13+O13+P13+AT13+AU13+AV13+AW13+AX13+AY13+AZ13+BC13+BD13+BE13</f>
        <v>0</v>
      </c>
    </row>
    <row r="14" spans="1:58" ht="18.75" hidden="1">
      <c r="A14" s="11">
        <v>48</v>
      </c>
      <c r="B14" s="12">
        <v>70805</v>
      </c>
      <c r="C14" s="192"/>
      <c r="D14" s="192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12">
        <f t="shared" si="0"/>
        <v>0</v>
      </c>
      <c r="P14" s="123"/>
      <c r="Q14" s="29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26"/>
      <c r="AT14" s="32">
        <f>SUM(Q14:AS14)</f>
        <v>0</v>
      </c>
      <c r="AU14" s="34"/>
      <c r="AV14" s="45"/>
      <c r="AW14" s="26"/>
      <c r="AX14" s="26"/>
      <c r="AY14" s="26"/>
      <c r="AZ14" s="123"/>
      <c r="BA14" s="34"/>
      <c r="BB14" s="34"/>
      <c r="BC14" s="32"/>
      <c r="BD14" s="167"/>
      <c r="BE14" s="32"/>
      <c r="BF14" s="179">
        <f>C14+D14+O14+P14+AT14+AU14+AV14+AW14+AX14+AY14+AZ14+BC14+BD14+BE14</f>
        <v>0</v>
      </c>
    </row>
    <row r="15" spans="1:58" ht="18.75" hidden="1">
      <c r="A15" s="13">
        <v>49</v>
      </c>
      <c r="B15" s="13">
        <v>70806</v>
      </c>
      <c r="C15" s="13">
        <f>C16+C17</f>
        <v>0</v>
      </c>
      <c r="D15" s="195">
        <f aca="true" t="shared" si="3" ref="D15:BF15">D16+D17</f>
        <v>0</v>
      </c>
      <c r="E15" s="13">
        <f t="shared" si="3"/>
        <v>0</v>
      </c>
      <c r="F15" s="13">
        <f t="shared" si="3"/>
        <v>0</v>
      </c>
      <c r="G15" s="13">
        <f t="shared" si="3"/>
        <v>0</v>
      </c>
      <c r="H15" s="13">
        <f t="shared" si="3"/>
        <v>0</v>
      </c>
      <c r="I15" s="13">
        <f t="shared" si="3"/>
        <v>0</v>
      </c>
      <c r="J15" s="13">
        <f t="shared" si="3"/>
        <v>0</v>
      </c>
      <c r="K15" s="13">
        <f t="shared" si="3"/>
        <v>0</v>
      </c>
      <c r="L15" s="13">
        <f t="shared" si="3"/>
        <v>0</v>
      </c>
      <c r="M15" s="13">
        <f t="shared" si="3"/>
        <v>0</v>
      </c>
      <c r="N15" s="13">
        <f t="shared" si="3"/>
        <v>0</v>
      </c>
      <c r="O15" s="27">
        <f t="shared" si="3"/>
        <v>0</v>
      </c>
      <c r="P15" s="124">
        <f t="shared" si="3"/>
        <v>0</v>
      </c>
      <c r="Q15" s="30">
        <f t="shared" si="3"/>
        <v>0</v>
      </c>
      <c r="R15" s="13">
        <f t="shared" si="3"/>
        <v>0</v>
      </c>
      <c r="S15" s="13">
        <f t="shared" si="3"/>
        <v>0</v>
      </c>
      <c r="T15" s="13">
        <f t="shared" si="3"/>
        <v>0</v>
      </c>
      <c r="U15" s="13">
        <f t="shared" si="3"/>
        <v>0</v>
      </c>
      <c r="V15" s="13">
        <f t="shared" si="3"/>
        <v>0</v>
      </c>
      <c r="W15" s="13">
        <f t="shared" si="3"/>
        <v>0</v>
      </c>
      <c r="X15" s="13">
        <f t="shared" si="3"/>
        <v>0</v>
      </c>
      <c r="Y15" s="13">
        <f t="shared" si="3"/>
        <v>0</v>
      </c>
      <c r="Z15" s="13">
        <f t="shared" si="3"/>
        <v>0</v>
      </c>
      <c r="AA15" s="13">
        <f t="shared" si="3"/>
        <v>0</v>
      </c>
      <c r="AB15" s="13">
        <f t="shared" si="3"/>
        <v>0</v>
      </c>
      <c r="AC15" s="13">
        <f t="shared" si="3"/>
        <v>0</v>
      </c>
      <c r="AD15" s="13">
        <f t="shared" si="3"/>
        <v>0</v>
      </c>
      <c r="AE15" s="13">
        <f t="shared" si="3"/>
        <v>0</v>
      </c>
      <c r="AF15" s="13">
        <f t="shared" si="3"/>
        <v>0</v>
      </c>
      <c r="AG15" s="13">
        <f t="shared" si="3"/>
        <v>0</v>
      </c>
      <c r="AH15" s="13">
        <f t="shared" si="3"/>
        <v>0</v>
      </c>
      <c r="AI15" s="13">
        <f t="shared" si="3"/>
        <v>0</v>
      </c>
      <c r="AJ15" s="13">
        <f t="shared" si="3"/>
        <v>0</v>
      </c>
      <c r="AK15" s="13">
        <f t="shared" si="3"/>
        <v>0</v>
      </c>
      <c r="AL15" s="13">
        <f t="shared" si="3"/>
        <v>0</v>
      </c>
      <c r="AM15" s="13">
        <f t="shared" si="3"/>
        <v>0</v>
      </c>
      <c r="AN15" s="13">
        <f t="shared" si="3"/>
        <v>0</v>
      </c>
      <c r="AO15" s="13">
        <f t="shared" si="3"/>
        <v>0</v>
      </c>
      <c r="AP15" s="13">
        <f t="shared" si="3"/>
        <v>0</v>
      </c>
      <c r="AQ15" s="13">
        <f t="shared" si="3"/>
        <v>0</v>
      </c>
      <c r="AR15" s="13">
        <f t="shared" si="3"/>
        <v>0</v>
      </c>
      <c r="AS15" s="27">
        <f t="shared" si="3"/>
        <v>0</v>
      </c>
      <c r="AT15" s="149">
        <f t="shared" si="3"/>
        <v>0</v>
      </c>
      <c r="AU15" s="36">
        <f t="shared" si="3"/>
        <v>0</v>
      </c>
      <c r="AV15" s="46">
        <f t="shared" si="3"/>
        <v>0</v>
      </c>
      <c r="AW15" s="27">
        <f t="shared" si="3"/>
        <v>0</v>
      </c>
      <c r="AX15" s="27">
        <f t="shared" si="3"/>
        <v>0</v>
      </c>
      <c r="AY15" s="27">
        <f t="shared" si="3"/>
        <v>0</v>
      </c>
      <c r="AZ15" s="124">
        <f t="shared" si="3"/>
        <v>0</v>
      </c>
      <c r="BA15" s="36"/>
      <c r="BB15" s="36"/>
      <c r="BC15" s="149">
        <f t="shared" si="3"/>
        <v>0</v>
      </c>
      <c r="BD15" s="35">
        <f t="shared" si="3"/>
        <v>0</v>
      </c>
      <c r="BE15" s="149">
        <f t="shared" si="3"/>
        <v>0</v>
      </c>
      <c r="BF15" s="30">
        <f t="shared" si="3"/>
        <v>0</v>
      </c>
    </row>
    <row r="16" spans="1:58" ht="18.75" hidden="1">
      <c r="A16" s="5">
        <v>50</v>
      </c>
      <c r="B16" s="5" t="s">
        <v>4</v>
      </c>
      <c r="C16" s="193"/>
      <c r="D16" s="193"/>
      <c r="E16" s="5"/>
      <c r="F16" s="5"/>
      <c r="G16" s="5"/>
      <c r="H16" s="5"/>
      <c r="I16" s="5"/>
      <c r="J16" s="5"/>
      <c r="K16" s="5"/>
      <c r="L16" s="5"/>
      <c r="M16" s="5"/>
      <c r="N16" s="10"/>
      <c r="O16" s="113">
        <f t="shared" si="0"/>
        <v>0</v>
      </c>
      <c r="P16" s="125"/>
      <c r="Q16" s="28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24"/>
      <c r="AT16" s="31">
        <f>SUM(Q16:AS16)</f>
        <v>0</v>
      </c>
      <c r="AU16" s="37"/>
      <c r="AV16" s="20"/>
      <c r="AW16" s="19"/>
      <c r="AX16" s="19"/>
      <c r="AY16" s="19"/>
      <c r="AZ16" s="125"/>
      <c r="BA16" s="37"/>
      <c r="BB16" s="37"/>
      <c r="BC16" s="150"/>
      <c r="BD16" s="168"/>
      <c r="BE16" s="150"/>
      <c r="BF16" s="180">
        <f>C16+D16+O16+P16+AT16+AU16+AV16+AW16+AX16+AY16+AZ16+BC16+BD16+BE16</f>
        <v>0</v>
      </c>
    </row>
    <row r="17" spans="1:58" ht="19.5" hidden="1" thickBot="1">
      <c r="A17" s="4">
        <v>51</v>
      </c>
      <c r="B17" s="4" t="s">
        <v>5</v>
      </c>
      <c r="C17" s="189"/>
      <c r="D17" s="189"/>
      <c r="E17" s="4"/>
      <c r="F17" s="4"/>
      <c r="G17" s="4"/>
      <c r="H17" s="4"/>
      <c r="I17" s="4"/>
      <c r="J17" s="4"/>
      <c r="K17" s="4"/>
      <c r="L17" s="4"/>
      <c r="M17" s="4"/>
      <c r="N17" s="18"/>
      <c r="O17" s="113">
        <f t="shared" si="0"/>
        <v>0</v>
      </c>
      <c r="P17" s="120"/>
      <c r="Q17" s="117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62"/>
      <c r="AT17" s="31">
        <f>SUM(Q17:AS17)</f>
        <v>0</v>
      </c>
      <c r="AU17" s="63"/>
      <c r="AV17" s="23"/>
      <c r="AW17" s="22"/>
      <c r="AX17" s="22"/>
      <c r="AY17" s="22"/>
      <c r="AZ17" s="120"/>
      <c r="BA17" s="63"/>
      <c r="BB17" s="63"/>
      <c r="BC17" s="148"/>
      <c r="BD17" s="169"/>
      <c r="BE17" s="148"/>
      <c r="BF17" s="180">
        <f>C17+D17+O17+P17+AT17+AU17+AV17+AW17+AX17+AY17+AZ17+BC17+BD17+BE17</f>
        <v>0</v>
      </c>
    </row>
    <row r="18" spans="1:58" ht="19.5" hidden="1" thickBot="1">
      <c r="A18" s="141">
        <v>52</v>
      </c>
      <c r="B18" s="126" t="s">
        <v>35</v>
      </c>
      <c r="C18" s="191"/>
      <c r="D18" s="191"/>
      <c r="E18" s="81"/>
      <c r="F18" s="81"/>
      <c r="G18" s="81"/>
      <c r="H18" s="81"/>
      <c r="I18" s="81"/>
      <c r="J18" s="81"/>
      <c r="K18" s="81"/>
      <c r="L18" s="81"/>
      <c r="M18" s="81"/>
      <c r="N18" s="80"/>
      <c r="O18" s="114">
        <f t="shared" si="0"/>
        <v>0</v>
      </c>
      <c r="P18" s="127"/>
      <c r="Q18" s="83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2"/>
      <c r="AT18" s="83">
        <f>SUM(Q18:AS18)</f>
        <v>0</v>
      </c>
      <c r="AU18" s="85"/>
      <c r="AV18" s="84"/>
      <c r="AW18" s="82"/>
      <c r="AX18" s="82"/>
      <c r="AY18" s="82"/>
      <c r="AZ18" s="127"/>
      <c r="BA18" s="85"/>
      <c r="BB18" s="85"/>
      <c r="BC18" s="83"/>
      <c r="BD18" s="141"/>
      <c r="BE18" s="83"/>
      <c r="BF18" s="181">
        <f>C18+D18+O18+P18+AT18+AU18+AV18+AW18+AX18+AY18+AZ18+BC18+BD18+BE18</f>
        <v>0</v>
      </c>
    </row>
    <row r="19" spans="1:58" ht="19.5" hidden="1" thickBot="1">
      <c r="A19" s="86">
        <v>53</v>
      </c>
      <c r="B19" s="87" t="s">
        <v>34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7"/>
      <c r="O19" s="115">
        <f t="shared" si="0"/>
        <v>0</v>
      </c>
      <c r="P19" s="128"/>
      <c r="Q19" s="90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9"/>
      <c r="AT19" s="90">
        <f>SUM(Q19:AS19)</f>
        <v>0</v>
      </c>
      <c r="AU19" s="92"/>
      <c r="AV19" s="91"/>
      <c r="AW19" s="89"/>
      <c r="AX19" s="89"/>
      <c r="AY19" s="89"/>
      <c r="AZ19" s="128"/>
      <c r="BA19" s="92"/>
      <c r="BB19" s="92"/>
      <c r="BC19" s="90"/>
      <c r="BD19" s="170"/>
      <c r="BE19" s="90"/>
      <c r="BF19" s="182">
        <f>C19+D19+O19+P19+AT19+AU19+AV19+AW19+AX19+AY19+AZ19+BC19+BD19+BE19</f>
        <v>0</v>
      </c>
    </row>
    <row r="20" spans="1:58" ht="19.5" hidden="1" thickBot="1">
      <c r="A20" s="98">
        <v>54</v>
      </c>
      <c r="B20" s="94" t="s">
        <v>36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4"/>
      <c r="O20" s="116">
        <f t="shared" si="0"/>
        <v>0</v>
      </c>
      <c r="P20" s="129"/>
      <c r="Q20" s="100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5"/>
      <c r="AT20" s="96">
        <f>SUM(Q20:AS20)</f>
        <v>0</v>
      </c>
      <c r="AU20" s="99"/>
      <c r="AV20" s="97"/>
      <c r="AW20" s="95"/>
      <c r="AX20" s="95"/>
      <c r="AY20" s="95"/>
      <c r="AZ20" s="129"/>
      <c r="BA20" s="99"/>
      <c r="BB20" s="99"/>
      <c r="BC20" s="96"/>
      <c r="BD20" s="171"/>
      <c r="BE20" s="96"/>
      <c r="BF20" s="183">
        <f>C20+D20+O20+P20+AT20+AU20+AV20+AW20+AX20+AY20+AZ20+BC20+BD20+BE20</f>
        <v>0</v>
      </c>
    </row>
    <row r="21" spans="1:58" ht="19.5" hidden="1" thickBot="1">
      <c r="A21" s="101">
        <v>55</v>
      </c>
      <c r="B21" s="102" t="s">
        <v>2</v>
      </c>
      <c r="C21" s="103" t="e">
        <f>#REF!+C7+C8+C11+C12+C18+C19+C20</f>
        <v>#REF!</v>
      </c>
      <c r="D21" s="103" t="e">
        <f>#REF!+D7+D8+D11+D12+D18+D19+D20</f>
        <v>#REF!</v>
      </c>
      <c r="E21" s="103" t="e">
        <f>#REF!+E7+E8+E11+E12+E18+E19+E20</f>
        <v>#REF!</v>
      </c>
      <c r="F21" s="103" t="e">
        <f>#REF!+F7+F8+F11+F12+F18+F19+F20</f>
        <v>#REF!</v>
      </c>
      <c r="G21" s="103" t="e">
        <f>#REF!+G7+G8+G11+G12+G18+G19+G20</f>
        <v>#REF!</v>
      </c>
      <c r="H21" s="103" t="e">
        <f>#REF!+H7+H8+H11+H12+H18+H19+H20</f>
        <v>#REF!</v>
      </c>
      <c r="I21" s="103" t="e">
        <f>#REF!+I7+I8+I11+I12+I18+I19+I20</f>
        <v>#REF!</v>
      </c>
      <c r="J21" s="103" t="e">
        <f>#REF!+J7+J8+J11+J12+J18+J19+J20</f>
        <v>#REF!</v>
      </c>
      <c r="K21" s="103" t="e">
        <f>#REF!+K7+K8+K11+K12+K18+K19+K20</f>
        <v>#REF!</v>
      </c>
      <c r="L21" s="103" t="e">
        <f>#REF!+L7+L8+L11+L12+L18+L19+L20</f>
        <v>#REF!</v>
      </c>
      <c r="M21" s="103" t="e">
        <f>#REF!+M7+M8+M11+M12+M18+M19+M20</f>
        <v>#REF!</v>
      </c>
      <c r="N21" s="103" t="e">
        <f>#REF!+N7+N8+N11+N12+N18+N19+N20</f>
        <v>#REF!</v>
      </c>
      <c r="O21" s="104" t="e">
        <f>#REF!+O7+O8+O11+O12+O18+O19+O20</f>
        <v>#REF!</v>
      </c>
      <c r="P21" s="105" t="e">
        <f>#REF!+P7+P8+P11+P12+P18+P19+P20</f>
        <v>#REF!</v>
      </c>
      <c r="Q21" s="151" t="e">
        <f>#REF!+Q7+Q8+Q11+Q12+Q18+Q19+Q20</f>
        <v>#REF!</v>
      </c>
      <c r="R21" s="103" t="e">
        <f>#REF!+R7+R8+R11+R12+R18+R19+R20</f>
        <v>#REF!</v>
      </c>
      <c r="S21" s="103" t="e">
        <f>#REF!+S7+S8+S11+S12+S18+S19+S20</f>
        <v>#REF!</v>
      </c>
      <c r="T21" s="103" t="e">
        <f>#REF!+T7+T8+T11+T12+T18+T19+T20</f>
        <v>#REF!</v>
      </c>
      <c r="U21" s="103" t="e">
        <f>#REF!+U7+U8+U11+U12+U18+U19+U20</f>
        <v>#REF!</v>
      </c>
      <c r="V21" s="103" t="e">
        <f>#REF!+V7+V8+V11+V12+V18+V19+V20</f>
        <v>#REF!</v>
      </c>
      <c r="W21" s="103" t="e">
        <f>#REF!+W7+W8+W11+W12+W18+W19+W20</f>
        <v>#REF!</v>
      </c>
      <c r="X21" s="103" t="e">
        <f>#REF!+X7+X8+X11+X12+X18+X19+X20</f>
        <v>#REF!</v>
      </c>
      <c r="Y21" s="103" t="e">
        <f>#REF!+Y7+Y8+Y11+Y12+Y18+Y19+Y20</f>
        <v>#REF!</v>
      </c>
      <c r="Z21" s="103" t="e">
        <f>#REF!+Z7+Z8+Z11+Z12+Z18+Z19+Z20</f>
        <v>#REF!</v>
      </c>
      <c r="AA21" s="103" t="e">
        <f>#REF!+AA7+AA8+AA11+AA12+AA18+AA19+AA20</f>
        <v>#REF!</v>
      </c>
      <c r="AB21" s="103" t="e">
        <f>#REF!+AB7+AB8+AB11+AB12+AB18+AB19+AB20</f>
        <v>#REF!</v>
      </c>
      <c r="AC21" s="103" t="e">
        <f>#REF!+AC7+AC8+AC11+AC12+AC18+AC19+AC20</f>
        <v>#REF!</v>
      </c>
      <c r="AD21" s="103" t="e">
        <f>#REF!+AD7+AD8+AD11+AD12+AD18+AD19+AD20</f>
        <v>#REF!</v>
      </c>
      <c r="AE21" s="103" t="e">
        <f>#REF!+AE7+AE8+AE11+AE12+AE18+AE19+AE20</f>
        <v>#REF!</v>
      </c>
      <c r="AF21" s="103" t="e">
        <f>#REF!+AF7+AF8+AF11+AF12+AF18+AF19+AF20</f>
        <v>#REF!</v>
      </c>
      <c r="AG21" s="103" t="e">
        <f>#REF!+AG7+AG8+AG11+AG12+AG18+AG19+AG20</f>
        <v>#REF!</v>
      </c>
      <c r="AH21" s="103" t="e">
        <f>#REF!+AH7+AH8+AH11+AH12+AH18+AH19+AH20</f>
        <v>#REF!</v>
      </c>
      <c r="AI21" s="103" t="e">
        <f>#REF!+AI7+AI8+AI11+AI12+AI18+AI19+AI20</f>
        <v>#REF!</v>
      </c>
      <c r="AJ21" s="103" t="e">
        <f>#REF!+AJ7+AJ8+AJ11+AJ12+AJ18+AJ19+AJ20</f>
        <v>#REF!</v>
      </c>
      <c r="AK21" s="103" t="e">
        <f>#REF!+AK7+AK8+AK11+AK12+AK18+AK19+AK20</f>
        <v>#REF!</v>
      </c>
      <c r="AL21" s="103" t="e">
        <f>#REF!+AL7+AL8+AL11+AL12+AL18+AL19+AL20</f>
        <v>#REF!</v>
      </c>
      <c r="AM21" s="103" t="e">
        <f>#REF!+AM7+AM8+AM11+AM12+AM18+AM19+AM20</f>
        <v>#REF!</v>
      </c>
      <c r="AN21" s="103" t="e">
        <f>#REF!+AN7+AN8+AN11+AN12+AN18+AN19+AN20</f>
        <v>#REF!</v>
      </c>
      <c r="AO21" s="103" t="e">
        <f>#REF!+AO7+AO8+AO11+AO12+AO18+AO19+AO20</f>
        <v>#REF!</v>
      </c>
      <c r="AP21" s="103" t="e">
        <f>#REF!+AP7+AP8+AP11+AP12+AP18+AP19+AP20</f>
        <v>#REF!</v>
      </c>
      <c r="AQ21" s="103" t="e">
        <f>#REF!+AQ7+AQ8+AQ11+AQ12+AQ18+AQ19+AQ20</f>
        <v>#REF!</v>
      </c>
      <c r="AR21" s="103" t="e">
        <f>#REF!+AR7+AR8+AR11+AR12+AR18+AR19+AR20</f>
        <v>#REF!</v>
      </c>
      <c r="AS21" s="104" t="e">
        <f>#REF!+AS7+AS8+AS11+AS12+AS18+AS19+AS20</f>
        <v>#REF!</v>
      </c>
      <c r="AT21" s="151" t="e">
        <f>#REF!+AT7+AT8+AT11+AT12+AT18+AT19+AT20</f>
        <v>#REF!</v>
      </c>
      <c r="AU21" s="201" t="e">
        <f>#REF!+AU7+AU8+AU11+AU12+AU18+AU19+AU20</f>
        <v>#REF!</v>
      </c>
      <c r="AV21" s="107" t="e">
        <f>#REF!+AV7+AV8+AV11+AV12+AV18+AV19+AV20</f>
        <v>#REF!</v>
      </c>
      <c r="AW21" s="104" t="e">
        <f>#REF!+AW7+AW8+AW11+AW12+AW18+AW19+AW20</f>
        <v>#REF!</v>
      </c>
      <c r="AX21" s="104" t="e">
        <f>#REF!+AX7+AX8+AX11+AX12+AX18+AX19+AX20</f>
        <v>#REF!</v>
      </c>
      <c r="AY21" s="104" t="e">
        <f>#REF!+AY7+AY8+AY11+AY12+AY18+AY19+AY20</f>
        <v>#REF!</v>
      </c>
      <c r="AZ21" s="105" t="e">
        <f>#REF!+AZ7+AZ8+AZ11+AZ12+AZ18+AZ19+AZ20</f>
        <v>#REF!</v>
      </c>
      <c r="BA21" s="201"/>
      <c r="BB21" s="201"/>
      <c r="BC21" s="151" t="e">
        <f>#REF!+BC7+BC8+BC11+BC12+BC18+BC19+BC20</f>
        <v>#REF!</v>
      </c>
      <c r="BD21" s="130" t="e">
        <f>#REF!+BD7+BD8+BD11+BD12+BD18+BD19+BD20</f>
        <v>#REF!</v>
      </c>
      <c r="BE21" s="151" t="e">
        <f>#REF!+BE7+BE8+BE11+BE12+BE18+BE19+BE20</f>
        <v>#REF!</v>
      </c>
      <c r="BF21" s="201" t="e">
        <f>#REF!+BF7+BF8+BF11+BF12+BF18+BF19+BF20</f>
        <v>#REF!</v>
      </c>
    </row>
    <row r="22" spans="14:15" ht="18.75" hidden="1">
      <c r="N22" s="15"/>
      <c r="O22" s="15"/>
    </row>
    <row r="23" ht="18.75">
      <c r="AW23" s="17"/>
    </row>
  </sheetData>
  <sheetProtection/>
  <mergeCells count="19">
    <mergeCell ref="BD4:BD5"/>
    <mergeCell ref="BE4:BE5"/>
    <mergeCell ref="BF4:BF5"/>
    <mergeCell ref="AV4:AV5"/>
    <mergeCell ref="AW4:AW5"/>
    <mergeCell ref="AX4:AX5"/>
    <mergeCell ref="AY4:AY5"/>
    <mergeCell ref="AZ4:BB4"/>
    <mergeCell ref="BC4:BC5"/>
    <mergeCell ref="A1:BF3"/>
    <mergeCell ref="A4:A5"/>
    <mergeCell ref="B4:B5"/>
    <mergeCell ref="C4:C5"/>
    <mergeCell ref="D4:D5"/>
    <mergeCell ref="E4:O4"/>
    <mergeCell ref="P4:P5"/>
    <mergeCell ref="Q4:AS4"/>
    <mergeCell ref="AT4:AT5"/>
    <mergeCell ref="AU4:AU5"/>
  </mergeCells>
  <printOptions horizontalCentered="1"/>
  <pageMargins left="0.19" right="0.2" top="0.36" bottom="0.1968503937007874" header="0.2" footer="0.5118110236220472"/>
  <pageSetup horizontalDpi="600" verticalDpi="600" orientation="portrait" paperSize="9" scale="43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BJ24"/>
  <sheetViews>
    <sheetView tabSelected="1" view="pageBreakPreview" zoomScale="89" zoomScaleNormal="75" zoomScaleSheetLayoutView="89" zoomScalePageLayoutView="0" workbookViewId="0" topLeftCell="A1">
      <pane xSplit="4" ySplit="5" topLeftCell="AZ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28" sqref="D28"/>
    </sheetView>
  </sheetViews>
  <sheetFormatPr defaultColWidth="9.00390625" defaultRowHeight="12.75"/>
  <cols>
    <col min="1" max="1" width="5.00390625" style="14" customWidth="1"/>
    <col min="2" max="2" width="38.375" style="14" customWidth="1"/>
    <col min="3" max="3" width="16.375" style="14" customWidth="1"/>
    <col min="4" max="4" width="17.625" style="14" customWidth="1"/>
    <col min="5" max="11" width="14.75390625" style="14" customWidth="1"/>
    <col min="12" max="12" width="15.125" style="14" customWidth="1"/>
    <col min="13" max="13" width="14.75390625" style="14" customWidth="1"/>
    <col min="14" max="15" width="14.75390625" style="16" customWidth="1"/>
    <col min="16" max="16" width="17.25390625" style="14" customWidth="1"/>
    <col min="17" max="17" width="16.00390625" style="14" customWidth="1"/>
    <col min="18" max="21" width="14.75390625" style="14" customWidth="1"/>
    <col min="22" max="22" width="15.875" style="14" customWidth="1"/>
    <col min="23" max="25" width="14.75390625" style="14" customWidth="1"/>
    <col min="26" max="26" width="15.375" style="14" customWidth="1"/>
    <col min="27" max="33" width="14.75390625" style="14" customWidth="1"/>
    <col min="34" max="34" width="15.875" style="14" customWidth="1"/>
    <col min="35" max="35" width="15.75390625" style="14" customWidth="1"/>
    <col min="36" max="46" width="14.75390625" style="14" customWidth="1"/>
    <col min="47" max="47" width="17.75390625" style="14" customWidth="1"/>
    <col min="48" max="48" width="17.125" style="14" customWidth="1"/>
    <col min="49" max="49" width="18.25390625" style="14" customWidth="1"/>
    <col min="50" max="50" width="16.875" style="14" customWidth="1"/>
    <col min="51" max="51" width="15.125" style="14" customWidth="1"/>
    <col min="52" max="54" width="15.375" style="14" customWidth="1"/>
    <col min="55" max="55" width="17.00390625" style="14" customWidth="1"/>
    <col min="56" max="56" width="15.75390625" style="14" customWidth="1"/>
    <col min="57" max="57" width="16.375" style="14" customWidth="1"/>
    <col min="58" max="58" width="18.875" style="14" customWidth="1"/>
    <col min="59" max="59" width="14.25390625" style="0" customWidth="1"/>
    <col min="60" max="60" width="12.875" style="0" customWidth="1"/>
  </cols>
  <sheetData>
    <row r="1" spans="1:58" ht="21.75" customHeight="1">
      <c r="A1" s="229" t="s">
        <v>76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1"/>
    </row>
    <row r="2" spans="1:58" ht="12.75" customHeight="1" thickBo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1"/>
    </row>
    <row r="3" spans="1:58" ht="18.75" customHeight="1" hidden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1"/>
    </row>
    <row r="4" spans="1:58" s="2" customFormat="1" ht="36" customHeight="1" thickBot="1">
      <c r="A4" s="233" t="s">
        <v>1</v>
      </c>
      <c r="B4" s="235" t="s">
        <v>0</v>
      </c>
      <c r="C4" s="237" t="s">
        <v>56</v>
      </c>
      <c r="D4" s="239" t="s">
        <v>57</v>
      </c>
      <c r="E4" s="241" t="s">
        <v>74</v>
      </c>
      <c r="F4" s="241"/>
      <c r="G4" s="241"/>
      <c r="H4" s="241"/>
      <c r="I4" s="241"/>
      <c r="J4" s="241"/>
      <c r="K4" s="241"/>
      <c r="L4" s="241"/>
      <c r="M4" s="241"/>
      <c r="N4" s="241"/>
      <c r="O4" s="242"/>
      <c r="P4" s="243" t="s">
        <v>49</v>
      </c>
      <c r="Q4" s="245" t="s">
        <v>58</v>
      </c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39" t="s">
        <v>52</v>
      </c>
      <c r="AU4" s="246" t="s">
        <v>59</v>
      </c>
      <c r="AV4" s="237" t="s">
        <v>60</v>
      </c>
      <c r="AW4" s="248" t="s">
        <v>61</v>
      </c>
      <c r="AX4" s="239" t="s">
        <v>62</v>
      </c>
      <c r="AY4" s="237" t="s">
        <v>63</v>
      </c>
      <c r="AZ4" s="250" t="s">
        <v>64</v>
      </c>
      <c r="BA4" s="251"/>
      <c r="BB4" s="252"/>
      <c r="BC4" s="253" t="s">
        <v>65</v>
      </c>
      <c r="BD4" s="239" t="s">
        <v>66</v>
      </c>
      <c r="BE4" s="239" t="s">
        <v>67</v>
      </c>
      <c r="BF4" s="243" t="s">
        <v>2</v>
      </c>
    </row>
    <row r="5" spans="1:58" s="2" customFormat="1" ht="150.75" thickBot="1">
      <c r="A5" s="234"/>
      <c r="B5" s="236"/>
      <c r="C5" s="238"/>
      <c r="D5" s="240"/>
      <c r="E5" s="200" t="s">
        <v>40</v>
      </c>
      <c r="F5" s="198" t="s">
        <v>37</v>
      </c>
      <c r="G5" s="198" t="s">
        <v>38</v>
      </c>
      <c r="H5" s="198" t="s">
        <v>39</v>
      </c>
      <c r="I5" s="198" t="s">
        <v>54</v>
      </c>
      <c r="J5" s="198" t="s">
        <v>71</v>
      </c>
      <c r="K5" s="198" t="s">
        <v>8</v>
      </c>
      <c r="L5" s="198" t="s">
        <v>43</v>
      </c>
      <c r="M5" s="198" t="s">
        <v>42</v>
      </c>
      <c r="N5" s="199" t="s">
        <v>41</v>
      </c>
      <c r="O5" s="145" t="s">
        <v>50</v>
      </c>
      <c r="P5" s="244"/>
      <c r="Q5" s="133" t="s">
        <v>53</v>
      </c>
      <c r="R5" s="144" t="s">
        <v>12</v>
      </c>
      <c r="S5" s="144" t="s">
        <v>13</v>
      </c>
      <c r="T5" s="144" t="s">
        <v>44</v>
      </c>
      <c r="U5" s="144" t="s">
        <v>9</v>
      </c>
      <c r="V5" s="144" t="s">
        <v>14</v>
      </c>
      <c r="W5" s="144" t="s">
        <v>15</v>
      </c>
      <c r="X5" s="144" t="s">
        <v>16</v>
      </c>
      <c r="Y5" s="144" t="s">
        <v>17</v>
      </c>
      <c r="Z5" s="144" t="s">
        <v>18</v>
      </c>
      <c r="AA5" s="144" t="s">
        <v>19</v>
      </c>
      <c r="AB5" s="144" t="s">
        <v>20</v>
      </c>
      <c r="AC5" s="144" t="s">
        <v>25</v>
      </c>
      <c r="AD5" s="144" t="s">
        <v>26</v>
      </c>
      <c r="AE5" s="144" t="s">
        <v>27</v>
      </c>
      <c r="AF5" s="144" t="s">
        <v>28</v>
      </c>
      <c r="AG5" s="144" t="s">
        <v>29</v>
      </c>
      <c r="AH5" s="144" t="s">
        <v>30</v>
      </c>
      <c r="AI5" s="144" t="s">
        <v>21</v>
      </c>
      <c r="AJ5" s="144" t="s">
        <v>22</v>
      </c>
      <c r="AK5" s="144" t="s">
        <v>23</v>
      </c>
      <c r="AL5" s="144" t="s">
        <v>10</v>
      </c>
      <c r="AM5" s="144" t="s">
        <v>11</v>
      </c>
      <c r="AN5" s="144" t="s">
        <v>45</v>
      </c>
      <c r="AO5" s="144" t="s">
        <v>72</v>
      </c>
      <c r="AP5" s="144" t="s">
        <v>46</v>
      </c>
      <c r="AQ5" s="144" t="s">
        <v>47</v>
      </c>
      <c r="AR5" s="144" t="s">
        <v>48</v>
      </c>
      <c r="AS5" s="146" t="s">
        <v>24</v>
      </c>
      <c r="AT5" s="240"/>
      <c r="AU5" s="247"/>
      <c r="AV5" s="238"/>
      <c r="AW5" s="249"/>
      <c r="AX5" s="240"/>
      <c r="AY5" s="238"/>
      <c r="AZ5" s="205" t="s">
        <v>70</v>
      </c>
      <c r="BA5" s="206" t="s">
        <v>68</v>
      </c>
      <c r="BB5" s="210" t="s">
        <v>69</v>
      </c>
      <c r="BC5" s="254"/>
      <c r="BD5" s="240"/>
      <c r="BE5" s="240"/>
      <c r="BF5" s="244"/>
    </row>
    <row r="6" spans="1:62" ht="19.5" thickBot="1">
      <c r="A6" s="5">
        <v>17</v>
      </c>
      <c r="B6" s="5" t="s">
        <v>6</v>
      </c>
      <c r="C6" s="142">
        <f>квітень!C6+травень!C6+червень!C6</f>
        <v>1028130.2857021</v>
      </c>
      <c r="D6" s="142">
        <f>квітень!D6+травень!D6+червень!D6</f>
        <v>224228.9446166</v>
      </c>
      <c r="E6" s="143">
        <f>квітень!E6+травень!E6+червень!E6</f>
        <v>875.8</v>
      </c>
      <c r="F6" s="143">
        <f>квітень!F6+травень!F6+червень!F6</f>
        <v>0</v>
      </c>
      <c r="G6" s="143">
        <f>квітень!G6+травень!G6+червень!G6</f>
        <v>1591.4</v>
      </c>
      <c r="H6" s="143">
        <f>квітень!H6+травень!H6+червень!H6</f>
        <v>1197</v>
      </c>
      <c r="I6" s="143">
        <f>квітень!I6+травень!I6+червень!I6</f>
        <v>0</v>
      </c>
      <c r="J6" s="143">
        <f>квітень!J6+травень!J6+червень!J6</f>
        <v>0</v>
      </c>
      <c r="K6" s="143">
        <f>квітень!K6+травень!K6+червень!K6</f>
        <v>983.09</v>
      </c>
      <c r="L6" s="143">
        <f>квітень!L6+травень!L6+червень!L6</f>
        <v>0</v>
      </c>
      <c r="M6" s="143">
        <f>квітень!M6+травень!M6+червень!M6</f>
        <v>0</v>
      </c>
      <c r="N6" s="143">
        <f>квітень!N6+травень!N6+червень!N6</f>
        <v>0</v>
      </c>
      <c r="O6" s="8">
        <f aca="true" t="shared" si="0" ref="O6:O21">SUM(E6:N6)</f>
        <v>4647.29</v>
      </c>
      <c r="P6" s="219">
        <f>квітень!P6+травень!P6+червень!P6</f>
        <v>51819.93</v>
      </c>
      <c r="Q6" s="207">
        <f>квітень!Q6+травень!Q6+червень!Q6</f>
        <v>219.60000000000002</v>
      </c>
      <c r="R6" s="207">
        <f>квітень!R6+травень!R6+червень!R6</f>
        <v>0</v>
      </c>
      <c r="S6" s="207">
        <f>квітень!S6+травень!S6+червень!S6</f>
        <v>0</v>
      </c>
      <c r="T6" s="207">
        <f>квітень!T6+травень!T6+червень!T6</f>
        <v>0</v>
      </c>
      <c r="U6" s="207">
        <f>квітень!U6+травень!U6+червень!U6</f>
        <v>619.2</v>
      </c>
      <c r="V6" s="207">
        <f>квітень!V6+травень!V6+червень!V6</f>
        <v>0</v>
      </c>
      <c r="W6" s="207">
        <f>квітень!W6+травень!W6+червень!W6</f>
        <v>0</v>
      </c>
      <c r="X6" s="207">
        <f>квітень!X6+травень!X6+червень!X6</f>
        <v>0</v>
      </c>
      <c r="Y6" s="207">
        <f>квітень!Y6+травень!Y6+червень!Y6</f>
        <v>0</v>
      </c>
      <c r="Z6" s="207">
        <f>квітень!Z6+травень!Z6+червень!Z6</f>
        <v>0</v>
      </c>
      <c r="AA6" s="207">
        <f>квітень!AA6+травень!AA6+червень!AA6</f>
        <v>0</v>
      </c>
      <c r="AB6" s="207">
        <f>квітень!AB6+травень!AB6+червень!AB6</f>
        <v>0</v>
      </c>
      <c r="AC6" s="207">
        <f>квітень!AC6+травень!AC6+червень!AC6</f>
        <v>311.29</v>
      </c>
      <c r="AD6" s="207">
        <f>квітень!AD6+травень!AD6+червень!AD6</f>
        <v>0</v>
      </c>
      <c r="AE6" s="207">
        <f>квітень!AE6+травень!AE6+червень!AE6</f>
        <v>0</v>
      </c>
      <c r="AF6" s="207">
        <f>квітень!AF6+травень!AF6+червень!AF6</f>
        <v>0</v>
      </c>
      <c r="AG6" s="207">
        <f>квітень!AG6+травень!AG6+червень!AG6</f>
        <v>0</v>
      </c>
      <c r="AH6" s="207">
        <f>квітень!AH6+травень!AH6+червень!AH6</f>
        <v>0</v>
      </c>
      <c r="AI6" s="207">
        <f>квітень!AI6+травень!AI6+червень!AI6</f>
        <v>0</v>
      </c>
      <c r="AJ6" s="207">
        <f>квітень!AJ6+травень!AJ6+червень!AJ6</f>
        <v>0</v>
      </c>
      <c r="AK6" s="207">
        <f>квітень!AK6+травень!AK6+червень!AK6</f>
        <v>0</v>
      </c>
      <c r="AL6" s="207">
        <f>квітень!AL6+травень!AL6+червень!AL6</f>
        <v>0</v>
      </c>
      <c r="AM6" s="207">
        <f>квітень!AM6+травень!AM6+червень!AM6</f>
        <v>0</v>
      </c>
      <c r="AN6" s="207">
        <f>квітень!AN6+травень!AN6+червень!AN6</f>
        <v>0</v>
      </c>
      <c r="AO6" s="207">
        <f>квітень!AO6+травень!AO6+червень!AO6</f>
        <v>0</v>
      </c>
      <c r="AP6" s="207">
        <f>квітень!AP6+травень!AP6+червень!AP6</f>
        <v>0</v>
      </c>
      <c r="AQ6" s="207">
        <f>квітень!AQ6+травень!AQ6+червень!AQ6</f>
        <v>0</v>
      </c>
      <c r="AR6" s="207">
        <f>квітень!AR6+травень!AR6+червень!AR6</f>
        <v>0</v>
      </c>
      <c r="AS6" s="207">
        <f>квітень!AS6+травень!AS6+червень!AS6</f>
        <v>0</v>
      </c>
      <c r="AT6" s="220">
        <f>SUM(Q6:AS6)</f>
        <v>1150.0900000000001</v>
      </c>
      <c r="AU6" s="215">
        <f>квітень!AU6+травень!AU6+червень!AU6</f>
        <v>540</v>
      </c>
      <c r="AV6" s="214">
        <f>квітень!AV6+травень!AV6+червень!AV6</f>
        <v>32331.5034</v>
      </c>
      <c r="AW6" s="143">
        <f>квітень!AW6+травень!AW6+червень!AW6</f>
        <v>430.404</v>
      </c>
      <c r="AX6" s="143">
        <f>квітень!AX6+травень!AX6+червень!AX6</f>
        <v>18369.397759400003</v>
      </c>
      <c r="AY6" s="143">
        <f>квітень!AY6+травень!AY6+червень!AY6</f>
        <v>0</v>
      </c>
      <c r="AZ6" s="219">
        <f>квітень!AZ6+травень!AZ6+червень!AZ6</f>
        <v>0</v>
      </c>
      <c r="BA6" s="221">
        <f>квітень!BA6+травень!BA6+червень!BA6</f>
        <v>171.88125</v>
      </c>
      <c r="BB6" s="221">
        <f>квітень!BB6+травень!BB6+червень!BB6</f>
        <v>0</v>
      </c>
      <c r="BC6" s="218">
        <f>квітень!BC6+травень!BC6+червень!BC6</f>
        <v>3776</v>
      </c>
      <c r="BD6" s="222">
        <f>квітень!BD6+травень!BD6+червень!BD6</f>
        <v>0</v>
      </c>
      <c r="BE6" s="223">
        <f>квітень!BE6+травень!BE6+червень!BE6</f>
        <v>0</v>
      </c>
      <c r="BF6" s="173">
        <f>C6+D6+O6+P6+AT6+AU6+AV6+AW6+AX6+AY6+AZ6+BC6+BD6+BE6+BA6+BB6</f>
        <v>1365595.7267281003</v>
      </c>
      <c r="BG6" s="185"/>
      <c r="BH6" s="185"/>
      <c r="BJ6" s="185"/>
    </row>
    <row r="7" spans="1:60" s="1" customFormat="1" ht="19.5" thickBot="1">
      <c r="A7" s="209">
        <v>35</v>
      </c>
      <c r="B7" s="50" t="s">
        <v>31</v>
      </c>
      <c r="C7" s="51">
        <f>SUM(C6:C6)</f>
        <v>1028130.2857021</v>
      </c>
      <c r="D7" s="51">
        <f>SUM(D6:D6)</f>
        <v>224228.9446166</v>
      </c>
      <c r="E7" s="51">
        <f>SUM(E6:E6)</f>
        <v>875.8</v>
      </c>
      <c r="F7" s="51">
        <f>SUM(F6:F6)</f>
        <v>0</v>
      </c>
      <c r="G7" s="51">
        <f>SUM(G6:G6)</f>
        <v>1591.4</v>
      </c>
      <c r="H7" s="51">
        <f>SUM(H6:H6)</f>
        <v>1197</v>
      </c>
      <c r="I7" s="51">
        <f>SUM(I6:I6)</f>
        <v>0</v>
      </c>
      <c r="J7" s="51">
        <f>SUM(J6:J6)</f>
        <v>0</v>
      </c>
      <c r="K7" s="51">
        <f>SUM(K6:K6)</f>
        <v>983.09</v>
      </c>
      <c r="L7" s="51">
        <f>SUM(L6:L6)</f>
        <v>0</v>
      </c>
      <c r="M7" s="51">
        <f>SUM(M6:M6)</f>
        <v>0</v>
      </c>
      <c r="N7" s="51">
        <f>SUM(N6:N6)</f>
        <v>0</v>
      </c>
      <c r="O7" s="52">
        <f>SUM(O6:O6)</f>
        <v>4647.29</v>
      </c>
      <c r="P7" s="54">
        <f>SUM(P6:P6)</f>
        <v>51819.93</v>
      </c>
      <c r="Q7" s="53">
        <f>SUM(Q6:Q6)</f>
        <v>219.60000000000002</v>
      </c>
      <c r="R7" s="51">
        <f>SUM(R6:R6)</f>
        <v>0</v>
      </c>
      <c r="S7" s="51">
        <f>SUM(S6:S6)</f>
        <v>0</v>
      </c>
      <c r="T7" s="51">
        <f>SUM(T6:T6)</f>
        <v>0</v>
      </c>
      <c r="U7" s="51">
        <f>SUM(U6:U6)</f>
        <v>619.2</v>
      </c>
      <c r="V7" s="51">
        <f>SUM(V6:V6)</f>
        <v>0</v>
      </c>
      <c r="W7" s="51">
        <f>SUM(W6:W6)</f>
        <v>0</v>
      </c>
      <c r="X7" s="51">
        <f>SUM(X6:X6)</f>
        <v>0</v>
      </c>
      <c r="Y7" s="51">
        <f>SUM(Y6:Y6)</f>
        <v>0</v>
      </c>
      <c r="Z7" s="51">
        <f>SUM(Z6:Z6)</f>
        <v>0</v>
      </c>
      <c r="AA7" s="51">
        <f>SUM(AA6:AA6)</f>
        <v>0</v>
      </c>
      <c r="AB7" s="51">
        <f>SUM(AB6:AB6)</f>
        <v>0</v>
      </c>
      <c r="AC7" s="51">
        <f>SUM(AC6:AC6)</f>
        <v>311.29</v>
      </c>
      <c r="AD7" s="51">
        <f>SUM(AD6:AD6)</f>
        <v>0</v>
      </c>
      <c r="AE7" s="51">
        <f>SUM(AE6:AE6)</f>
        <v>0</v>
      </c>
      <c r="AF7" s="51">
        <f>SUM(AF6:AF6)</f>
        <v>0</v>
      </c>
      <c r="AG7" s="51">
        <f>SUM(AG6:AG6)</f>
        <v>0</v>
      </c>
      <c r="AH7" s="51">
        <f>SUM(AH6:AH6)</f>
        <v>0</v>
      </c>
      <c r="AI7" s="51">
        <f>SUM(AI6:AI6)</f>
        <v>0</v>
      </c>
      <c r="AJ7" s="51">
        <f>SUM(AJ6:AJ6)</f>
        <v>0</v>
      </c>
      <c r="AK7" s="51">
        <f>SUM(AK6:AK6)</f>
        <v>0</v>
      </c>
      <c r="AL7" s="51">
        <f>SUM(AL6:AL6)</f>
        <v>0</v>
      </c>
      <c r="AM7" s="51">
        <f>SUM(AM6:AM6)</f>
        <v>0</v>
      </c>
      <c r="AN7" s="51">
        <f>SUM(AN6:AN6)</f>
        <v>0</v>
      </c>
      <c r="AO7" s="51">
        <f>SUM(AO6:AO6)</f>
        <v>0</v>
      </c>
      <c r="AP7" s="51">
        <f>SUM(AP6:AP6)</f>
        <v>0</v>
      </c>
      <c r="AQ7" s="51">
        <f>SUM(AQ6:AQ6)</f>
        <v>0</v>
      </c>
      <c r="AR7" s="51">
        <f>SUM(AR6:AR6)</f>
        <v>0</v>
      </c>
      <c r="AS7" s="52">
        <f>SUM(AS6:AS6)</f>
        <v>0</v>
      </c>
      <c r="AT7" s="38">
        <f>SUM(AT6:AT6)</f>
        <v>1150.0900000000001</v>
      </c>
      <c r="AU7" s="174">
        <f>SUM(AU6:AU6)</f>
        <v>540</v>
      </c>
      <c r="AV7" s="47">
        <f>SUM(AV6:AV6)</f>
        <v>32331.5034</v>
      </c>
      <c r="AW7" s="52">
        <f>SUM(AW6:AW6)</f>
        <v>430.404</v>
      </c>
      <c r="AX7" s="52">
        <f>SUM(AX6:AX6)</f>
        <v>18369.397759400003</v>
      </c>
      <c r="AY7" s="52">
        <f>SUM(AY6:AY6)</f>
        <v>0</v>
      </c>
      <c r="AZ7" s="54">
        <f>SUM(AZ6:AZ6)</f>
        <v>0</v>
      </c>
      <c r="BA7" s="54">
        <f>SUM(BA6:BA6)</f>
        <v>171.88125</v>
      </c>
      <c r="BB7" s="54">
        <f>SUM(BB6:BB6)</f>
        <v>0</v>
      </c>
      <c r="BC7" s="38">
        <f>SUM(BC6:BC6)</f>
        <v>3776</v>
      </c>
      <c r="BD7" s="47">
        <f>SUM(BD6:BD6)</f>
        <v>0</v>
      </c>
      <c r="BE7" s="38">
        <f>SUM(BE6:BE6)</f>
        <v>0</v>
      </c>
      <c r="BF7" s="174">
        <f>SUM(BF6:BF6)</f>
        <v>1365595.7267281003</v>
      </c>
      <c r="BG7" s="185"/>
      <c r="BH7" s="185"/>
    </row>
    <row r="8" spans="1:60" ht="19.5" hidden="1" thickBot="1">
      <c r="A8" s="152">
        <v>41</v>
      </c>
      <c r="B8" s="153" t="s">
        <v>32</v>
      </c>
      <c r="C8" s="153"/>
      <c r="D8" s="187"/>
      <c r="E8" s="153"/>
      <c r="F8" s="153"/>
      <c r="G8" s="153"/>
      <c r="H8" s="153"/>
      <c r="I8" s="153"/>
      <c r="J8" s="153"/>
      <c r="K8" s="153"/>
      <c r="L8" s="153"/>
      <c r="M8" s="153"/>
      <c r="N8" s="154"/>
      <c r="O8" s="155">
        <f t="shared" si="0"/>
        <v>0</v>
      </c>
      <c r="P8" s="156"/>
      <c r="Q8" s="162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8"/>
      <c r="AT8" s="157">
        <f>SUM(Q8:AS8)</f>
        <v>0</v>
      </c>
      <c r="AU8" s="159"/>
      <c r="AV8" s="161"/>
      <c r="AW8" s="158"/>
      <c r="AX8" s="158"/>
      <c r="AY8" s="158"/>
      <c r="AZ8" s="156"/>
      <c r="BA8" s="159"/>
      <c r="BB8" s="159"/>
      <c r="BC8" s="157"/>
      <c r="BD8" s="160"/>
      <c r="BE8" s="157"/>
      <c r="BF8" s="175">
        <f>C8+D8+O8+P8+AT8+AU8+AV8+AW8+AX8+AY8+AZ8+BC8+BD8+BE8</f>
        <v>0</v>
      </c>
      <c r="BG8" s="185"/>
      <c r="BH8" s="185"/>
    </row>
    <row r="9" spans="1:58" ht="19.5" hidden="1" thickBot="1">
      <c r="A9" s="48">
        <v>42</v>
      </c>
      <c r="B9" s="48" t="s">
        <v>33</v>
      </c>
      <c r="C9" s="188">
        <f>C10+C11</f>
        <v>0</v>
      </c>
      <c r="D9" s="188">
        <f aca="true" t="shared" si="1" ref="D9:BE9">D10+D11</f>
        <v>0</v>
      </c>
      <c r="E9" s="59">
        <f t="shared" si="1"/>
        <v>0</v>
      </c>
      <c r="F9" s="59">
        <f t="shared" si="1"/>
        <v>0</v>
      </c>
      <c r="G9" s="59">
        <f t="shared" si="1"/>
        <v>0</v>
      </c>
      <c r="H9" s="59">
        <f t="shared" si="1"/>
        <v>0</v>
      </c>
      <c r="I9" s="59">
        <f t="shared" si="1"/>
        <v>0</v>
      </c>
      <c r="J9" s="59">
        <f t="shared" si="1"/>
        <v>0</v>
      </c>
      <c r="K9" s="59">
        <f t="shared" si="1"/>
        <v>0</v>
      </c>
      <c r="L9" s="59">
        <f t="shared" si="1"/>
        <v>0</v>
      </c>
      <c r="M9" s="59">
        <f t="shared" si="1"/>
        <v>0</v>
      </c>
      <c r="N9" s="59">
        <f t="shared" si="1"/>
        <v>0</v>
      </c>
      <c r="O9" s="60">
        <f t="shared" si="1"/>
        <v>0</v>
      </c>
      <c r="P9" s="61">
        <f t="shared" si="1"/>
        <v>0</v>
      </c>
      <c r="Q9" s="40">
        <f t="shared" si="1"/>
        <v>0</v>
      </c>
      <c r="R9" s="59">
        <f t="shared" si="1"/>
        <v>0</v>
      </c>
      <c r="S9" s="59">
        <f t="shared" si="1"/>
        <v>0</v>
      </c>
      <c r="T9" s="59">
        <f t="shared" si="1"/>
        <v>0</v>
      </c>
      <c r="U9" s="59">
        <f t="shared" si="1"/>
        <v>0</v>
      </c>
      <c r="V9" s="59">
        <f t="shared" si="1"/>
        <v>0</v>
      </c>
      <c r="W9" s="59">
        <f t="shared" si="1"/>
        <v>0</v>
      </c>
      <c r="X9" s="59">
        <f t="shared" si="1"/>
        <v>0</v>
      </c>
      <c r="Y9" s="59">
        <f t="shared" si="1"/>
        <v>0</v>
      </c>
      <c r="Z9" s="59">
        <f t="shared" si="1"/>
        <v>0</v>
      </c>
      <c r="AA9" s="59">
        <f t="shared" si="1"/>
        <v>0</v>
      </c>
      <c r="AB9" s="59">
        <f t="shared" si="1"/>
        <v>0</v>
      </c>
      <c r="AC9" s="59">
        <f t="shared" si="1"/>
        <v>0</v>
      </c>
      <c r="AD9" s="59">
        <f t="shared" si="1"/>
        <v>0</v>
      </c>
      <c r="AE9" s="59">
        <f t="shared" si="1"/>
        <v>0</v>
      </c>
      <c r="AF9" s="59">
        <f t="shared" si="1"/>
        <v>0</v>
      </c>
      <c r="AG9" s="59">
        <f t="shared" si="1"/>
        <v>0</v>
      </c>
      <c r="AH9" s="59">
        <f t="shared" si="1"/>
        <v>0</v>
      </c>
      <c r="AI9" s="59">
        <f t="shared" si="1"/>
        <v>0</v>
      </c>
      <c r="AJ9" s="59">
        <f t="shared" si="1"/>
        <v>0</v>
      </c>
      <c r="AK9" s="59">
        <f t="shared" si="1"/>
        <v>0</v>
      </c>
      <c r="AL9" s="59">
        <f t="shared" si="1"/>
        <v>0</v>
      </c>
      <c r="AM9" s="59">
        <f t="shared" si="1"/>
        <v>0</v>
      </c>
      <c r="AN9" s="59">
        <f t="shared" si="1"/>
        <v>0</v>
      </c>
      <c r="AO9" s="59">
        <f t="shared" si="1"/>
        <v>0</v>
      </c>
      <c r="AP9" s="59">
        <f t="shared" si="1"/>
        <v>0</v>
      </c>
      <c r="AQ9" s="59">
        <f t="shared" si="1"/>
        <v>0</v>
      </c>
      <c r="AR9" s="59">
        <f t="shared" si="1"/>
        <v>0</v>
      </c>
      <c r="AS9" s="60">
        <f t="shared" si="1"/>
        <v>0</v>
      </c>
      <c r="AT9" s="40">
        <f t="shared" si="1"/>
        <v>0</v>
      </c>
      <c r="AU9" s="203">
        <f t="shared" si="1"/>
        <v>0</v>
      </c>
      <c r="AV9" s="48">
        <f t="shared" si="1"/>
        <v>0</v>
      </c>
      <c r="AW9" s="60">
        <f t="shared" si="1"/>
        <v>0</v>
      </c>
      <c r="AX9" s="60">
        <f t="shared" si="1"/>
        <v>0</v>
      </c>
      <c r="AY9" s="60">
        <f t="shared" si="1"/>
        <v>0</v>
      </c>
      <c r="AZ9" s="61">
        <f t="shared" si="1"/>
        <v>0</v>
      </c>
      <c r="BA9" s="203"/>
      <c r="BB9" s="203"/>
      <c r="BC9" s="40">
        <f t="shared" si="1"/>
        <v>0</v>
      </c>
      <c r="BD9" s="48">
        <f t="shared" si="1"/>
        <v>0</v>
      </c>
      <c r="BE9" s="40">
        <f t="shared" si="1"/>
        <v>0</v>
      </c>
      <c r="BF9" s="184">
        <f>BF10+BF11</f>
        <v>0</v>
      </c>
    </row>
    <row r="10" spans="1:62" ht="18.75" hidden="1">
      <c r="A10" s="55">
        <v>43</v>
      </c>
      <c r="B10" s="55" t="s">
        <v>7</v>
      </c>
      <c r="C10" s="142"/>
      <c r="D10" s="142"/>
      <c r="E10" s="55"/>
      <c r="F10" s="55"/>
      <c r="G10" s="55"/>
      <c r="H10" s="55"/>
      <c r="I10" s="55"/>
      <c r="J10" s="55"/>
      <c r="K10" s="55"/>
      <c r="L10" s="55"/>
      <c r="M10" s="55"/>
      <c r="N10" s="56"/>
      <c r="O10" s="109">
        <f t="shared" si="0"/>
        <v>0</v>
      </c>
      <c r="P10" s="119"/>
      <c r="Q10" s="58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7"/>
      <c r="AT10" s="39">
        <f>SUM(Q10:AS10)</f>
        <v>0</v>
      </c>
      <c r="AU10" s="41"/>
      <c r="AV10" s="44"/>
      <c r="AW10" s="57"/>
      <c r="AX10" s="57"/>
      <c r="AY10" s="57"/>
      <c r="AZ10" s="119"/>
      <c r="BA10" s="41"/>
      <c r="BB10" s="41"/>
      <c r="BC10" s="39"/>
      <c r="BD10" s="164"/>
      <c r="BE10" s="39"/>
      <c r="BF10" s="173">
        <f>C10+D10+O10+P10+AT10+AU10+AV10+AW10+AX10+AY10+AZ10+BC10+BD10</f>
        <v>0</v>
      </c>
      <c r="BG10" s="3"/>
      <c r="BH10" s="3"/>
      <c r="BI10" s="3"/>
      <c r="BJ10" s="3"/>
    </row>
    <row r="11" spans="1:58" ht="19.5" hidden="1" thickBot="1">
      <c r="A11" s="4">
        <v>44</v>
      </c>
      <c r="B11" s="4" t="s">
        <v>3</v>
      </c>
      <c r="C11" s="189"/>
      <c r="D11" s="189"/>
      <c r="E11" s="4"/>
      <c r="F11" s="4"/>
      <c r="G11" s="4"/>
      <c r="H11" s="4"/>
      <c r="I11" s="4"/>
      <c r="J11" s="4"/>
      <c r="K11" s="4"/>
      <c r="L11" s="4"/>
      <c r="M11" s="4"/>
      <c r="N11" s="18"/>
      <c r="O11" s="109">
        <f t="shared" si="0"/>
        <v>0</v>
      </c>
      <c r="P11" s="120"/>
      <c r="Q11" s="117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62"/>
      <c r="AT11" s="39">
        <f>SUM(Q11:AS11)</f>
        <v>0</v>
      </c>
      <c r="AU11" s="108"/>
      <c r="AV11" s="23"/>
      <c r="AW11" s="22"/>
      <c r="AX11" s="22"/>
      <c r="AY11" s="22"/>
      <c r="AZ11" s="120"/>
      <c r="BA11" s="63"/>
      <c r="BB11" s="63"/>
      <c r="BC11" s="148"/>
      <c r="BD11" s="169"/>
      <c r="BE11" s="202"/>
      <c r="BF11" s="176">
        <f>C11+D11+O11+P11+AT11+AU11+AV11+AW11+AX11+AY11+AZ11+BC11+BD11</f>
        <v>0</v>
      </c>
    </row>
    <row r="12" spans="1:58" ht="38.25" hidden="1" thickBot="1">
      <c r="A12" s="67">
        <v>45</v>
      </c>
      <c r="B12" s="68" t="s">
        <v>51</v>
      </c>
      <c r="C12" s="190"/>
      <c r="D12" s="190"/>
      <c r="E12" s="69"/>
      <c r="F12" s="69"/>
      <c r="G12" s="69"/>
      <c r="H12" s="69"/>
      <c r="I12" s="69"/>
      <c r="J12" s="69"/>
      <c r="K12" s="69"/>
      <c r="L12" s="69"/>
      <c r="M12" s="69"/>
      <c r="N12" s="68"/>
      <c r="O12" s="110">
        <f t="shared" si="0"/>
        <v>0</v>
      </c>
      <c r="P12" s="121"/>
      <c r="Q12" s="71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70"/>
      <c r="AT12" s="71">
        <f>SUM(Q12:AS12)</f>
        <v>0</v>
      </c>
      <c r="AU12" s="73"/>
      <c r="AV12" s="72"/>
      <c r="AW12" s="70"/>
      <c r="AX12" s="70"/>
      <c r="AY12" s="70"/>
      <c r="AZ12" s="121"/>
      <c r="BA12" s="73"/>
      <c r="BB12" s="73"/>
      <c r="BC12" s="71"/>
      <c r="BD12" s="165"/>
      <c r="BE12" s="71"/>
      <c r="BF12" s="177">
        <f>C12+D12+O12+P12+AT12+AU12+AV12+AW12+AX12+AY12+AZ12+BC12+BD12+BE12</f>
        <v>0</v>
      </c>
    </row>
    <row r="13" spans="1:58" s="21" customFormat="1" ht="19.5" hidden="1" thickBot="1">
      <c r="A13" s="134">
        <v>46</v>
      </c>
      <c r="B13" s="135">
        <v>611161</v>
      </c>
      <c r="C13" s="194">
        <f aca="true" t="shared" si="2" ref="C13:BE13">C14+C15+C16</f>
        <v>0</v>
      </c>
      <c r="D13" s="194">
        <f t="shared" si="2"/>
        <v>0</v>
      </c>
      <c r="E13" s="136">
        <f t="shared" si="2"/>
        <v>0</v>
      </c>
      <c r="F13" s="136">
        <f t="shared" si="2"/>
        <v>0</v>
      </c>
      <c r="G13" s="136">
        <f t="shared" si="2"/>
        <v>0</v>
      </c>
      <c r="H13" s="136">
        <f t="shared" si="2"/>
        <v>0</v>
      </c>
      <c r="I13" s="136">
        <f t="shared" si="2"/>
        <v>0</v>
      </c>
      <c r="J13" s="136">
        <f t="shared" si="2"/>
        <v>0</v>
      </c>
      <c r="K13" s="136">
        <f t="shared" si="2"/>
        <v>0</v>
      </c>
      <c r="L13" s="136">
        <f t="shared" si="2"/>
        <v>0</v>
      </c>
      <c r="M13" s="136">
        <f t="shared" si="2"/>
        <v>0</v>
      </c>
      <c r="N13" s="136">
        <f t="shared" si="2"/>
        <v>0</v>
      </c>
      <c r="O13" s="137">
        <f t="shared" si="2"/>
        <v>0</v>
      </c>
      <c r="P13" s="138">
        <f t="shared" si="2"/>
        <v>0</v>
      </c>
      <c r="Q13" s="163">
        <f t="shared" si="2"/>
        <v>0</v>
      </c>
      <c r="R13" s="136">
        <f t="shared" si="2"/>
        <v>0</v>
      </c>
      <c r="S13" s="136">
        <f t="shared" si="2"/>
        <v>0</v>
      </c>
      <c r="T13" s="136">
        <f t="shared" si="2"/>
        <v>0</v>
      </c>
      <c r="U13" s="136">
        <f t="shared" si="2"/>
        <v>0</v>
      </c>
      <c r="V13" s="136">
        <f t="shared" si="2"/>
        <v>0</v>
      </c>
      <c r="W13" s="136">
        <f t="shared" si="2"/>
        <v>0</v>
      </c>
      <c r="X13" s="136">
        <f t="shared" si="2"/>
        <v>0</v>
      </c>
      <c r="Y13" s="136">
        <f t="shared" si="2"/>
        <v>0</v>
      </c>
      <c r="Z13" s="136">
        <f t="shared" si="2"/>
        <v>0</v>
      </c>
      <c r="AA13" s="136">
        <f t="shared" si="2"/>
        <v>0</v>
      </c>
      <c r="AB13" s="136">
        <f t="shared" si="2"/>
        <v>0</v>
      </c>
      <c r="AC13" s="136">
        <f t="shared" si="2"/>
        <v>0</v>
      </c>
      <c r="AD13" s="136">
        <f t="shared" si="2"/>
        <v>0</v>
      </c>
      <c r="AE13" s="136">
        <f t="shared" si="2"/>
        <v>0</v>
      </c>
      <c r="AF13" s="136">
        <f t="shared" si="2"/>
        <v>0</v>
      </c>
      <c r="AG13" s="136">
        <f t="shared" si="2"/>
        <v>0</v>
      </c>
      <c r="AH13" s="136">
        <f t="shared" si="2"/>
        <v>0</v>
      </c>
      <c r="AI13" s="136">
        <f t="shared" si="2"/>
        <v>0</v>
      </c>
      <c r="AJ13" s="136">
        <f t="shared" si="2"/>
        <v>0</v>
      </c>
      <c r="AK13" s="136">
        <f t="shared" si="2"/>
        <v>0</v>
      </c>
      <c r="AL13" s="136">
        <f t="shared" si="2"/>
        <v>0</v>
      </c>
      <c r="AM13" s="136">
        <f t="shared" si="2"/>
        <v>0</v>
      </c>
      <c r="AN13" s="136">
        <f t="shared" si="2"/>
        <v>0</v>
      </c>
      <c r="AO13" s="136">
        <f t="shared" si="2"/>
        <v>0</v>
      </c>
      <c r="AP13" s="136">
        <f t="shared" si="2"/>
        <v>0</v>
      </c>
      <c r="AQ13" s="136">
        <f t="shared" si="2"/>
        <v>0</v>
      </c>
      <c r="AR13" s="136">
        <f t="shared" si="2"/>
        <v>0</v>
      </c>
      <c r="AS13" s="137">
        <f t="shared" si="2"/>
        <v>0</v>
      </c>
      <c r="AT13" s="65">
        <f t="shared" si="2"/>
        <v>0</v>
      </c>
      <c r="AU13" s="204">
        <f t="shared" si="2"/>
        <v>0</v>
      </c>
      <c r="AV13" s="139">
        <f t="shared" si="2"/>
        <v>0</v>
      </c>
      <c r="AW13" s="64">
        <f t="shared" si="2"/>
        <v>0</v>
      </c>
      <c r="AX13" s="64">
        <f t="shared" si="2"/>
        <v>0</v>
      </c>
      <c r="AY13" s="64">
        <f t="shared" si="2"/>
        <v>0</v>
      </c>
      <c r="AZ13" s="140">
        <f t="shared" si="2"/>
        <v>0</v>
      </c>
      <c r="BA13" s="211"/>
      <c r="BB13" s="211"/>
      <c r="BC13" s="65">
        <f t="shared" si="2"/>
        <v>0</v>
      </c>
      <c r="BD13" s="66">
        <f t="shared" si="2"/>
        <v>0</v>
      </c>
      <c r="BE13" s="65">
        <f t="shared" si="2"/>
        <v>0</v>
      </c>
      <c r="BF13" s="196">
        <f>BF14+BF15+BF16</f>
        <v>0</v>
      </c>
    </row>
    <row r="14" spans="1:58" ht="18.75" hidden="1">
      <c r="A14" s="74">
        <v>47</v>
      </c>
      <c r="B14" s="75">
        <v>70804</v>
      </c>
      <c r="C14" s="186"/>
      <c r="D14" s="186"/>
      <c r="E14" s="76"/>
      <c r="F14" s="76"/>
      <c r="G14" s="76"/>
      <c r="H14" s="76"/>
      <c r="I14" s="76"/>
      <c r="J14" s="76"/>
      <c r="K14" s="76"/>
      <c r="L14" s="76"/>
      <c r="M14" s="76"/>
      <c r="N14" s="75"/>
      <c r="O14" s="111">
        <f t="shared" si="0"/>
        <v>0</v>
      </c>
      <c r="P14" s="122"/>
      <c r="Q14" s="147"/>
      <c r="R14" s="78"/>
      <c r="S14" s="76"/>
      <c r="T14" s="76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7"/>
      <c r="AF14" s="78"/>
      <c r="AG14" s="77"/>
      <c r="AH14" s="78"/>
      <c r="AI14" s="78"/>
      <c r="AJ14" s="78"/>
      <c r="AK14" s="78"/>
      <c r="AL14" s="76"/>
      <c r="AM14" s="78"/>
      <c r="AN14" s="78"/>
      <c r="AO14" s="78"/>
      <c r="AP14" s="78"/>
      <c r="AQ14" s="78"/>
      <c r="AR14" s="78"/>
      <c r="AS14" s="79"/>
      <c r="AT14" s="197">
        <f>SUM(Q14:AS14)</f>
        <v>0</v>
      </c>
      <c r="AU14" s="43"/>
      <c r="AV14" s="106"/>
      <c r="AW14" s="25"/>
      <c r="AX14" s="25"/>
      <c r="AY14" s="25"/>
      <c r="AZ14" s="132"/>
      <c r="BA14" s="212"/>
      <c r="BB14" s="212"/>
      <c r="BC14" s="42"/>
      <c r="BD14" s="166"/>
      <c r="BE14" s="42"/>
      <c r="BF14" s="178">
        <f>C14+D14+O14+P14+AT14+AU14+AV14+AW14+AX14+AY14+AZ14+BC14+BD14+BE14</f>
        <v>0</v>
      </c>
    </row>
    <row r="15" spans="1:58" ht="18.75" hidden="1">
      <c r="A15" s="11">
        <v>48</v>
      </c>
      <c r="B15" s="12">
        <v>70805</v>
      </c>
      <c r="C15" s="192"/>
      <c r="D15" s="192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12">
        <f t="shared" si="0"/>
        <v>0</v>
      </c>
      <c r="P15" s="123"/>
      <c r="Q15" s="29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26"/>
      <c r="AT15" s="32">
        <f>SUM(Q15:AS15)</f>
        <v>0</v>
      </c>
      <c r="AU15" s="34"/>
      <c r="AV15" s="45"/>
      <c r="AW15" s="26"/>
      <c r="AX15" s="26"/>
      <c r="AY15" s="26"/>
      <c r="AZ15" s="123"/>
      <c r="BA15" s="34"/>
      <c r="BB15" s="34"/>
      <c r="BC15" s="32"/>
      <c r="BD15" s="167"/>
      <c r="BE15" s="32"/>
      <c r="BF15" s="179">
        <f>C15+D15+O15+P15+AT15+AU15+AV15+AW15+AX15+AY15+AZ15+BC15+BD15+BE15</f>
        <v>0</v>
      </c>
    </row>
    <row r="16" spans="1:58" ht="18.75" hidden="1">
      <c r="A16" s="13">
        <v>49</v>
      </c>
      <c r="B16" s="13">
        <v>70806</v>
      </c>
      <c r="C16" s="13">
        <f>C17+C18</f>
        <v>0</v>
      </c>
      <c r="D16" s="195">
        <f aca="true" t="shared" si="3" ref="D16:BF16">D17+D18</f>
        <v>0</v>
      </c>
      <c r="E16" s="13">
        <f t="shared" si="3"/>
        <v>0</v>
      </c>
      <c r="F16" s="13">
        <f t="shared" si="3"/>
        <v>0</v>
      </c>
      <c r="G16" s="13">
        <f t="shared" si="3"/>
        <v>0</v>
      </c>
      <c r="H16" s="13">
        <f t="shared" si="3"/>
        <v>0</v>
      </c>
      <c r="I16" s="13">
        <f t="shared" si="3"/>
        <v>0</v>
      </c>
      <c r="J16" s="13">
        <f t="shared" si="3"/>
        <v>0</v>
      </c>
      <c r="K16" s="13">
        <f t="shared" si="3"/>
        <v>0</v>
      </c>
      <c r="L16" s="13">
        <f t="shared" si="3"/>
        <v>0</v>
      </c>
      <c r="M16" s="13">
        <f t="shared" si="3"/>
        <v>0</v>
      </c>
      <c r="N16" s="13">
        <f t="shared" si="3"/>
        <v>0</v>
      </c>
      <c r="O16" s="27">
        <f t="shared" si="3"/>
        <v>0</v>
      </c>
      <c r="P16" s="124">
        <f t="shared" si="3"/>
        <v>0</v>
      </c>
      <c r="Q16" s="30">
        <f t="shared" si="3"/>
        <v>0</v>
      </c>
      <c r="R16" s="13">
        <f t="shared" si="3"/>
        <v>0</v>
      </c>
      <c r="S16" s="13">
        <f t="shared" si="3"/>
        <v>0</v>
      </c>
      <c r="T16" s="13">
        <f t="shared" si="3"/>
        <v>0</v>
      </c>
      <c r="U16" s="13">
        <f t="shared" si="3"/>
        <v>0</v>
      </c>
      <c r="V16" s="13">
        <f t="shared" si="3"/>
        <v>0</v>
      </c>
      <c r="W16" s="13">
        <f t="shared" si="3"/>
        <v>0</v>
      </c>
      <c r="X16" s="13">
        <f t="shared" si="3"/>
        <v>0</v>
      </c>
      <c r="Y16" s="13">
        <f t="shared" si="3"/>
        <v>0</v>
      </c>
      <c r="Z16" s="13">
        <f t="shared" si="3"/>
        <v>0</v>
      </c>
      <c r="AA16" s="13">
        <f t="shared" si="3"/>
        <v>0</v>
      </c>
      <c r="AB16" s="13">
        <f t="shared" si="3"/>
        <v>0</v>
      </c>
      <c r="AC16" s="13">
        <f t="shared" si="3"/>
        <v>0</v>
      </c>
      <c r="AD16" s="13">
        <f t="shared" si="3"/>
        <v>0</v>
      </c>
      <c r="AE16" s="13">
        <f t="shared" si="3"/>
        <v>0</v>
      </c>
      <c r="AF16" s="13">
        <f t="shared" si="3"/>
        <v>0</v>
      </c>
      <c r="AG16" s="13">
        <f t="shared" si="3"/>
        <v>0</v>
      </c>
      <c r="AH16" s="13">
        <f t="shared" si="3"/>
        <v>0</v>
      </c>
      <c r="AI16" s="13">
        <f t="shared" si="3"/>
        <v>0</v>
      </c>
      <c r="AJ16" s="13">
        <f t="shared" si="3"/>
        <v>0</v>
      </c>
      <c r="AK16" s="13">
        <f t="shared" si="3"/>
        <v>0</v>
      </c>
      <c r="AL16" s="13">
        <f t="shared" si="3"/>
        <v>0</v>
      </c>
      <c r="AM16" s="13">
        <f t="shared" si="3"/>
        <v>0</v>
      </c>
      <c r="AN16" s="13">
        <f t="shared" si="3"/>
        <v>0</v>
      </c>
      <c r="AO16" s="13">
        <f t="shared" si="3"/>
        <v>0</v>
      </c>
      <c r="AP16" s="13">
        <f t="shared" si="3"/>
        <v>0</v>
      </c>
      <c r="AQ16" s="13">
        <f t="shared" si="3"/>
        <v>0</v>
      </c>
      <c r="AR16" s="13">
        <f t="shared" si="3"/>
        <v>0</v>
      </c>
      <c r="AS16" s="27">
        <f t="shared" si="3"/>
        <v>0</v>
      </c>
      <c r="AT16" s="149">
        <f t="shared" si="3"/>
        <v>0</v>
      </c>
      <c r="AU16" s="36">
        <f t="shared" si="3"/>
        <v>0</v>
      </c>
      <c r="AV16" s="46">
        <f t="shared" si="3"/>
        <v>0</v>
      </c>
      <c r="AW16" s="27">
        <f t="shared" si="3"/>
        <v>0</v>
      </c>
      <c r="AX16" s="27">
        <f t="shared" si="3"/>
        <v>0</v>
      </c>
      <c r="AY16" s="27">
        <f t="shared" si="3"/>
        <v>0</v>
      </c>
      <c r="AZ16" s="124">
        <f t="shared" si="3"/>
        <v>0</v>
      </c>
      <c r="BA16" s="36"/>
      <c r="BB16" s="36"/>
      <c r="BC16" s="149">
        <f t="shared" si="3"/>
        <v>0</v>
      </c>
      <c r="BD16" s="35">
        <f t="shared" si="3"/>
        <v>0</v>
      </c>
      <c r="BE16" s="149">
        <f t="shared" si="3"/>
        <v>0</v>
      </c>
      <c r="BF16" s="30">
        <f t="shared" si="3"/>
        <v>0</v>
      </c>
    </row>
    <row r="17" spans="1:58" ht="18.75" hidden="1">
      <c r="A17" s="5">
        <v>50</v>
      </c>
      <c r="B17" s="5" t="s">
        <v>4</v>
      </c>
      <c r="C17" s="193"/>
      <c r="D17" s="193"/>
      <c r="E17" s="5"/>
      <c r="F17" s="5"/>
      <c r="G17" s="5"/>
      <c r="H17" s="5"/>
      <c r="I17" s="5"/>
      <c r="J17" s="5"/>
      <c r="K17" s="5"/>
      <c r="L17" s="5"/>
      <c r="M17" s="5"/>
      <c r="N17" s="10"/>
      <c r="O17" s="113">
        <f t="shared" si="0"/>
        <v>0</v>
      </c>
      <c r="P17" s="125"/>
      <c r="Q17" s="28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24"/>
      <c r="AT17" s="31">
        <f>SUM(Q17:AS17)</f>
        <v>0</v>
      </c>
      <c r="AU17" s="37"/>
      <c r="AV17" s="20"/>
      <c r="AW17" s="19"/>
      <c r="AX17" s="19"/>
      <c r="AY17" s="19"/>
      <c r="AZ17" s="125"/>
      <c r="BA17" s="37"/>
      <c r="BB17" s="37"/>
      <c r="BC17" s="150"/>
      <c r="BD17" s="168"/>
      <c r="BE17" s="150"/>
      <c r="BF17" s="180">
        <f>C17+D17+O17+P17+AT17+AU17+AV17+AW17+AX17+AY17+AZ17+BC17+BD17+BE17</f>
        <v>0</v>
      </c>
    </row>
    <row r="18" spans="1:58" ht="19.5" hidden="1" thickBot="1">
      <c r="A18" s="4">
        <v>51</v>
      </c>
      <c r="B18" s="4" t="s">
        <v>5</v>
      </c>
      <c r="C18" s="189"/>
      <c r="D18" s="189"/>
      <c r="E18" s="4"/>
      <c r="F18" s="4"/>
      <c r="G18" s="4"/>
      <c r="H18" s="4"/>
      <c r="I18" s="4"/>
      <c r="J18" s="4"/>
      <c r="K18" s="4"/>
      <c r="L18" s="4"/>
      <c r="M18" s="4"/>
      <c r="N18" s="18"/>
      <c r="O18" s="113">
        <f t="shared" si="0"/>
        <v>0</v>
      </c>
      <c r="P18" s="120"/>
      <c r="Q18" s="117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62"/>
      <c r="AT18" s="31">
        <f>SUM(Q18:AS18)</f>
        <v>0</v>
      </c>
      <c r="AU18" s="63"/>
      <c r="AV18" s="23"/>
      <c r="AW18" s="22"/>
      <c r="AX18" s="22"/>
      <c r="AY18" s="22"/>
      <c r="AZ18" s="120"/>
      <c r="BA18" s="63"/>
      <c r="BB18" s="63"/>
      <c r="BC18" s="148"/>
      <c r="BD18" s="169"/>
      <c r="BE18" s="148"/>
      <c r="BF18" s="180">
        <f>C18+D18+O18+P18+AT18+AU18+AV18+AW18+AX18+AY18+AZ18+BC18+BD18+BE18</f>
        <v>0</v>
      </c>
    </row>
    <row r="19" spans="1:58" ht="19.5" hidden="1" thickBot="1">
      <c r="A19" s="141">
        <v>52</v>
      </c>
      <c r="B19" s="126" t="s">
        <v>35</v>
      </c>
      <c r="C19" s="191"/>
      <c r="D19" s="191"/>
      <c r="E19" s="81"/>
      <c r="F19" s="81"/>
      <c r="G19" s="81"/>
      <c r="H19" s="81"/>
      <c r="I19" s="81"/>
      <c r="J19" s="81"/>
      <c r="K19" s="81"/>
      <c r="L19" s="81"/>
      <c r="M19" s="81"/>
      <c r="N19" s="80"/>
      <c r="O19" s="114">
        <f t="shared" si="0"/>
        <v>0</v>
      </c>
      <c r="P19" s="127"/>
      <c r="Q19" s="83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2"/>
      <c r="AT19" s="83">
        <f>SUM(Q19:AS19)</f>
        <v>0</v>
      </c>
      <c r="AU19" s="85"/>
      <c r="AV19" s="84"/>
      <c r="AW19" s="82"/>
      <c r="AX19" s="82"/>
      <c r="AY19" s="82"/>
      <c r="AZ19" s="127"/>
      <c r="BA19" s="85"/>
      <c r="BB19" s="85"/>
      <c r="BC19" s="83"/>
      <c r="BD19" s="141"/>
      <c r="BE19" s="83"/>
      <c r="BF19" s="181">
        <f>C19+D19+O19+P19+AT19+AU19+AV19+AW19+AX19+AY19+AZ19+BC19+BD19+BE19</f>
        <v>0</v>
      </c>
    </row>
    <row r="20" spans="1:58" ht="19.5" hidden="1" thickBot="1">
      <c r="A20" s="86">
        <v>53</v>
      </c>
      <c r="B20" s="87" t="s">
        <v>34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7"/>
      <c r="O20" s="115">
        <f t="shared" si="0"/>
        <v>0</v>
      </c>
      <c r="P20" s="128"/>
      <c r="Q20" s="90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9"/>
      <c r="AT20" s="90">
        <f>SUM(Q20:AS20)</f>
        <v>0</v>
      </c>
      <c r="AU20" s="92"/>
      <c r="AV20" s="91"/>
      <c r="AW20" s="89"/>
      <c r="AX20" s="89"/>
      <c r="AY20" s="89"/>
      <c r="AZ20" s="128"/>
      <c r="BA20" s="92"/>
      <c r="BB20" s="92"/>
      <c r="BC20" s="90"/>
      <c r="BD20" s="170"/>
      <c r="BE20" s="90"/>
      <c r="BF20" s="182">
        <f>C20+D20+O20+P20+AT20+AU20+AV20+AW20+AX20+AY20+AZ20+BC20+BD20+BE20</f>
        <v>0</v>
      </c>
    </row>
    <row r="21" spans="1:58" ht="19.5" hidden="1" thickBot="1">
      <c r="A21" s="98">
        <v>54</v>
      </c>
      <c r="B21" s="94" t="s">
        <v>36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  <c r="O21" s="116">
        <f t="shared" si="0"/>
        <v>0</v>
      </c>
      <c r="P21" s="129"/>
      <c r="Q21" s="100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5"/>
      <c r="AT21" s="96">
        <f>SUM(Q21:AS21)</f>
        <v>0</v>
      </c>
      <c r="AU21" s="99"/>
      <c r="AV21" s="97"/>
      <c r="AW21" s="95"/>
      <c r="AX21" s="95"/>
      <c r="AY21" s="95"/>
      <c r="AZ21" s="129"/>
      <c r="BA21" s="99"/>
      <c r="BB21" s="99"/>
      <c r="BC21" s="96"/>
      <c r="BD21" s="171"/>
      <c r="BE21" s="96"/>
      <c r="BF21" s="183">
        <f>C21+D21+O21+P21+AT21+AU21+AV21+AW21+AX21+AY21+AZ21+BC21+BD21+BE21</f>
        <v>0</v>
      </c>
    </row>
    <row r="22" spans="1:58" ht="19.5" hidden="1" thickBot="1">
      <c r="A22" s="101">
        <v>55</v>
      </c>
      <c r="B22" s="102" t="s">
        <v>2</v>
      </c>
      <c r="C22" s="103">
        <f>C7+C8+C9+C12+C13+C19+C20+C21</f>
        <v>1028130.2857021</v>
      </c>
      <c r="D22" s="103">
        <f aca="true" t="shared" si="4" ref="D22:BF22">D7+D8+D9+D12+D13+D19+D20+D21</f>
        <v>224228.9446166</v>
      </c>
      <c r="E22" s="103">
        <f t="shared" si="4"/>
        <v>875.8</v>
      </c>
      <c r="F22" s="103">
        <f t="shared" si="4"/>
        <v>0</v>
      </c>
      <c r="G22" s="103">
        <f t="shared" si="4"/>
        <v>1591.4</v>
      </c>
      <c r="H22" s="103">
        <f t="shared" si="4"/>
        <v>1197</v>
      </c>
      <c r="I22" s="103">
        <f t="shared" si="4"/>
        <v>0</v>
      </c>
      <c r="J22" s="103">
        <f t="shared" si="4"/>
        <v>0</v>
      </c>
      <c r="K22" s="103">
        <f t="shared" si="4"/>
        <v>983.09</v>
      </c>
      <c r="L22" s="103">
        <f t="shared" si="4"/>
        <v>0</v>
      </c>
      <c r="M22" s="103">
        <f t="shared" si="4"/>
        <v>0</v>
      </c>
      <c r="N22" s="103">
        <f t="shared" si="4"/>
        <v>0</v>
      </c>
      <c r="O22" s="104">
        <f t="shared" si="4"/>
        <v>4647.29</v>
      </c>
      <c r="P22" s="105">
        <f t="shared" si="4"/>
        <v>51819.93</v>
      </c>
      <c r="Q22" s="151">
        <f t="shared" si="4"/>
        <v>219.60000000000002</v>
      </c>
      <c r="R22" s="103">
        <f t="shared" si="4"/>
        <v>0</v>
      </c>
      <c r="S22" s="103">
        <f t="shared" si="4"/>
        <v>0</v>
      </c>
      <c r="T22" s="103">
        <f t="shared" si="4"/>
        <v>0</v>
      </c>
      <c r="U22" s="103">
        <f t="shared" si="4"/>
        <v>619.2</v>
      </c>
      <c r="V22" s="103">
        <f t="shared" si="4"/>
        <v>0</v>
      </c>
      <c r="W22" s="103">
        <f t="shared" si="4"/>
        <v>0</v>
      </c>
      <c r="X22" s="103">
        <f t="shared" si="4"/>
        <v>0</v>
      </c>
      <c r="Y22" s="103">
        <f t="shared" si="4"/>
        <v>0</v>
      </c>
      <c r="Z22" s="103">
        <f t="shared" si="4"/>
        <v>0</v>
      </c>
      <c r="AA22" s="103">
        <f t="shared" si="4"/>
        <v>0</v>
      </c>
      <c r="AB22" s="103">
        <f t="shared" si="4"/>
        <v>0</v>
      </c>
      <c r="AC22" s="103">
        <f t="shared" si="4"/>
        <v>311.29</v>
      </c>
      <c r="AD22" s="103">
        <f t="shared" si="4"/>
        <v>0</v>
      </c>
      <c r="AE22" s="103">
        <f t="shared" si="4"/>
        <v>0</v>
      </c>
      <c r="AF22" s="103">
        <f t="shared" si="4"/>
        <v>0</v>
      </c>
      <c r="AG22" s="103">
        <f t="shared" si="4"/>
        <v>0</v>
      </c>
      <c r="AH22" s="103">
        <f t="shared" si="4"/>
        <v>0</v>
      </c>
      <c r="AI22" s="103">
        <f t="shared" si="4"/>
        <v>0</v>
      </c>
      <c r="AJ22" s="103">
        <f t="shared" si="4"/>
        <v>0</v>
      </c>
      <c r="AK22" s="103">
        <f t="shared" si="4"/>
        <v>0</v>
      </c>
      <c r="AL22" s="103">
        <f t="shared" si="4"/>
        <v>0</v>
      </c>
      <c r="AM22" s="103">
        <f t="shared" si="4"/>
        <v>0</v>
      </c>
      <c r="AN22" s="103">
        <f t="shared" si="4"/>
        <v>0</v>
      </c>
      <c r="AO22" s="103">
        <f t="shared" si="4"/>
        <v>0</v>
      </c>
      <c r="AP22" s="103">
        <f t="shared" si="4"/>
        <v>0</v>
      </c>
      <c r="AQ22" s="103">
        <f t="shared" si="4"/>
        <v>0</v>
      </c>
      <c r="AR22" s="103">
        <f t="shared" si="4"/>
        <v>0</v>
      </c>
      <c r="AS22" s="104">
        <f t="shared" si="4"/>
        <v>0</v>
      </c>
      <c r="AT22" s="151">
        <f t="shared" si="4"/>
        <v>1150.0900000000001</v>
      </c>
      <c r="AU22" s="201">
        <f t="shared" si="4"/>
        <v>540</v>
      </c>
      <c r="AV22" s="107">
        <f t="shared" si="4"/>
        <v>32331.5034</v>
      </c>
      <c r="AW22" s="104">
        <f t="shared" si="4"/>
        <v>430.404</v>
      </c>
      <c r="AX22" s="104">
        <f t="shared" si="4"/>
        <v>18369.397759400003</v>
      </c>
      <c r="AY22" s="104">
        <f t="shared" si="4"/>
        <v>0</v>
      </c>
      <c r="AZ22" s="105">
        <f t="shared" si="4"/>
        <v>0</v>
      </c>
      <c r="BA22" s="201"/>
      <c r="BB22" s="201"/>
      <c r="BC22" s="151">
        <f t="shared" si="4"/>
        <v>3776</v>
      </c>
      <c r="BD22" s="130">
        <f t="shared" si="4"/>
        <v>0</v>
      </c>
      <c r="BE22" s="151">
        <f t="shared" si="4"/>
        <v>0</v>
      </c>
      <c r="BF22" s="201">
        <f t="shared" si="4"/>
        <v>1365595.7267281003</v>
      </c>
    </row>
    <row r="23" spans="14:15" ht="18.75">
      <c r="N23" s="15"/>
      <c r="O23" s="15"/>
    </row>
    <row r="24" ht="18.75">
      <c r="AW24" s="17"/>
    </row>
  </sheetData>
  <sheetProtection/>
  <mergeCells count="19">
    <mergeCell ref="BD4:BD5"/>
    <mergeCell ref="BE4:BE5"/>
    <mergeCell ref="BF4:BF5"/>
    <mergeCell ref="AV4:AV5"/>
    <mergeCell ref="AW4:AW5"/>
    <mergeCell ref="AX4:AX5"/>
    <mergeCell ref="AY4:AY5"/>
    <mergeCell ref="AZ4:BB4"/>
    <mergeCell ref="BC4:BC5"/>
    <mergeCell ref="A1:BF3"/>
    <mergeCell ref="A4:A5"/>
    <mergeCell ref="B4:B5"/>
    <mergeCell ref="C4:C5"/>
    <mergeCell ref="D4:D5"/>
    <mergeCell ref="E4:O4"/>
    <mergeCell ref="P4:P5"/>
    <mergeCell ref="Q4:AS4"/>
    <mergeCell ref="AT4:AT5"/>
    <mergeCell ref="AU4:AU5"/>
  </mergeCells>
  <printOptions/>
  <pageMargins left="0.7" right="0.7" top="0.75" bottom="0.75" header="0.3" footer="0.3"/>
  <pageSetup horizontalDpi="600" verticalDpi="600" orientation="portrait" paperSize="9" scale="49" r:id="rId1"/>
  <rowBreaks count="1" manualBreakCount="1">
    <brk id="7" max="255" man="1"/>
  </rowBreaks>
  <colBreaks count="4" manualBreakCount="4">
    <brk id="6" max="63" man="1"/>
    <brk id="15" max="65535" man="1"/>
    <brk id="36" max="63" man="1"/>
    <brk id="48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RePack by Diakov</cp:lastModifiedBy>
  <cp:lastPrinted>2019-08-15T06:33:26Z</cp:lastPrinted>
  <dcterms:created xsi:type="dcterms:W3CDTF">2003-12-12T12:38:26Z</dcterms:created>
  <dcterms:modified xsi:type="dcterms:W3CDTF">2019-09-14T07:22:46Z</dcterms:modified>
  <cp:category/>
  <cp:version/>
  <cp:contentType/>
  <cp:contentStatus/>
</cp:coreProperties>
</file>